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uguamliveuog-my.sharepoint.com/personal/saplalam_triton_uog_edu/Documents/DOA Allotment Schedule/Financials/"/>
    </mc:Choice>
  </mc:AlternateContent>
  <xr:revisionPtr revIDLastSave="61" documentId="8_{60955C88-E25F-42F6-8C38-228DFCDFD04B}" xr6:coauthVersionLast="47" xr6:coauthVersionMax="47" xr10:uidLastSave="{8D1216A1-7F5B-49F5-9900-ED108B4D7C08}"/>
  <bookViews>
    <workbookView xWindow="28680" yWindow="1725" windowWidth="29040" windowHeight="15720" activeTab="2" xr2:uid="{00000000-000D-0000-FFFF-FFFF00000000}"/>
  </bookViews>
  <sheets>
    <sheet name="1st QTR" sheetId="21" r:id="rId1"/>
    <sheet name="2nd QTR " sheetId="22" r:id="rId2"/>
    <sheet name="3rd QTR " sheetId="23" r:id="rId3"/>
    <sheet name="4th QTR " sheetId="24" r:id="rId4"/>
    <sheet name="FY 2021 Q3" sheetId="15" state="hidden" r:id="rId5"/>
    <sheet name="GLSA" sheetId="17" state="hidden" r:id="rId6"/>
    <sheet name="Q4 FY2020" sheetId="14" state="hidden" r:id="rId7"/>
    <sheet name="Q4" sheetId="13" state="hidden" r:id="rId8"/>
  </sheets>
  <definedNames>
    <definedName name="_xlnm.Print_Area" localSheetId="0">'1st QTR'!$A$1:$H$36</definedName>
    <definedName name="_xlnm.Print_Area" localSheetId="1">'2nd QTR '!$A$1:$H$36</definedName>
    <definedName name="_xlnm.Print_Area" localSheetId="2">'3rd QTR '!$A$1:$H$36</definedName>
    <definedName name="_xlnm.Print_Area" localSheetId="3">'4th QTR '!$A$1:$H$36</definedName>
    <definedName name="_xlnm.Print_Area" localSheetId="4">'FY 2021 Q3'!$A$1:$H$60</definedName>
    <definedName name="_xlnm.Print_Area" localSheetId="6">'Q4 FY2020'!$A$1:$H$60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24" l="1"/>
  <c r="H29" i="24"/>
  <c r="H25" i="24"/>
  <c r="H24" i="24"/>
  <c r="H23" i="24"/>
  <c r="H22" i="24"/>
  <c r="H20" i="24"/>
  <c r="H19" i="24"/>
  <c r="H30" i="24" s="1"/>
  <c r="H16" i="24"/>
  <c r="I15" i="24"/>
  <c r="F19" i="23"/>
  <c r="H19" i="23" s="1"/>
  <c r="H35" i="23"/>
  <c r="H29" i="23"/>
  <c r="H25" i="23"/>
  <c r="H24" i="23"/>
  <c r="H23" i="23"/>
  <c r="H22" i="23"/>
  <c r="H20" i="23"/>
  <c r="H16" i="23"/>
  <c r="F16" i="23"/>
  <c r="I15" i="23"/>
  <c r="H32" i="24" l="1"/>
  <c r="H36" i="24" s="1"/>
  <c r="H30" i="23"/>
  <c r="H32" i="23" s="1"/>
  <c r="H36" i="23" s="1"/>
  <c r="F30" i="23"/>
  <c r="F32" i="23" s="1"/>
  <c r="F36" i="23" s="1"/>
  <c r="H35" i="22" l="1"/>
  <c r="H29" i="22"/>
  <c r="H25" i="22"/>
  <c r="H24" i="22"/>
  <c r="H23" i="22"/>
  <c r="H22" i="22"/>
  <c r="F30" i="22"/>
  <c r="H20" i="22"/>
  <c r="H19" i="22"/>
  <c r="H16" i="22"/>
  <c r="F16" i="22"/>
  <c r="I15" i="22"/>
  <c r="F20" i="21"/>
  <c r="H20" i="21" s="1"/>
  <c r="H35" i="21"/>
  <c r="H29" i="21"/>
  <c r="H25" i="21"/>
  <c r="H24" i="21"/>
  <c r="H23" i="21"/>
  <c r="H22" i="21"/>
  <c r="H16" i="21"/>
  <c r="F16" i="21"/>
  <c r="I15" i="21"/>
  <c r="F32" i="22" l="1"/>
  <c r="F36" i="22" s="1"/>
  <c r="H30" i="22"/>
  <c r="H32" i="22" s="1"/>
  <c r="H36" i="22" s="1"/>
  <c r="H19" i="21"/>
  <c r="H30" i="21" s="1"/>
  <c r="H32" i="21" s="1"/>
  <c r="H36" i="21" s="1"/>
  <c r="F30" i="21"/>
  <c r="F32" i="21" s="1"/>
  <c r="F36" i="21" s="1"/>
  <c r="C7" i="17" l="1"/>
  <c r="C19" i="17" s="1"/>
  <c r="G7" i="17"/>
  <c r="G19" i="17" s="1"/>
  <c r="D19" i="17"/>
  <c r="E19" i="17" l="1"/>
  <c r="F19" i="17"/>
  <c r="I13" i="17" l="1"/>
  <c r="J13" i="17" s="1"/>
  <c r="I12" i="17"/>
  <c r="J12" i="17" s="1"/>
  <c r="I11" i="17"/>
  <c r="J11" i="17" s="1"/>
  <c r="I15" i="17"/>
  <c r="J15" i="17" s="1"/>
  <c r="I16" i="17"/>
  <c r="J16" i="17" s="1"/>
  <c r="I17" i="17"/>
  <c r="J17" i="17" s="1"/>
  <c r="I18" i="17"/>
  <c r="J18" i="17" s="1"/>
  <c r="I14" i="17"/>
  <c r="J14" i="17" s="1"/>
  <c r="I10" i="17"/>
  <c r="J10" i="17" s="1"/>
  <c r="I9" i="17"/>
  <c r="J9" i="17" s="1"/>
  <c r="I8" i="17"/>
  <c r="J8" i="17" s="1"/>
  <c r="H35" i="15"/>
  <c r="H16" i="15"/>
  <c r="F16" i="15"/>
  <c r="F36" i="14"/>
  <c r="F29" i="14"/>
  <c r="H29" i="14" s="1"/>
  <c r="F28" i="14"/>
  <c r="F25" i="14"/>
  <c r="H25" i="14" s="1"/>
  <c r="F24" i="14"/>
  <c r="F22" i="14"/>
  <c r="F20" i="14"/>
  <c r="H20" i="14" s="1"/>
  <c r="F19" i="14"/>
  <c r="J20" i="13"/>
  <c r="J19" i="13"/>
  <c r="J18" i="13"/>
  <c r="J16" i="13"/>
  <c r="J11" i="13"/>
  <c r="J9" i="13"/>
  <c r="J7" i="13"/>
  <c r="H24" i="14"/>
  <c r="H22" i="14"/>
  <c r="F15" i="14"/>
  <c r="F16" i="14" s="1"/>
  <c r="F21" i="13"/>
  <c r="E21" i="13"/>
  <c r="D21" i="13"/>
  <c r="C21" i="13"/>
  <c r="H35" i="14"/>
  <c r="H23" i="14"/>
  <c r="H16" i="14"/>
  <c r="I15" i="14"/>
  <c r="F25" i="15" l="1" a="1"/>
  <c r="F25" i="15" s="1"/>
  <c r="H25" i="15" s="1"/>
  <c r="F24" i="15" a="1"/>
  <c r="F24" i="15" s="1"/>
  <c r="H24" i="15" s="1"/>
  <c r="F26" i="15" a="1"/>
  <c r="F26" i="15" s="1"/>
  <c r="F20" i="15" a="1"/>
  <c r="F20" i="15" s="1"/>
  <c r="H20" i="15" s="1"/>
  <c r="F28" i="15" a="1"/>
  <c r="F28" i="15" s="1"/>
  <c r="F21" i="15" a="1"/>
  <c r="F21" i="15" s="1"/>
  <c r="F29" i="15" a="1"/>
  <c r="F29" i="15" s="1"/>
  <c r="H29" i="15" s="1"/>
  <c r="F19" i="15" a="1"/>
  <c r="F19" i="15" s="1"/>
  <c r="H19" i="15" s="1"/>
  <c r="F27" i="15" a="1"/>
  <c r="F27" i="15" s="1"/>
  <c r="F22" i="15" a="1"/>
  <c r="F22" i="15" s="1"/>
  <c r="H22" i="15" s="1"/>
  <c r="F23" i="15" a="1"/>
  <c r="F23" i="15" s="1"/>
  <c r="H23" i="15" s="1"/>
  <c r="I15" i="15"/>
  <c r="F30" i="14"/>
  <c r="F32" i="14" s="1"/>
  <c r="K36" i="14" s="1"/>
  <c r="H19" i="14"/>
  <c r="H30" i="14" s="1"/>
  <c r="H32" i="14" s="1"/>
  <c r="H36" i="14" s="1"/>
  <c r="H30" i="15" l="1"/>
  <c r="H32" i="15" s="1"/>
  <c r="H36" i="15" s="1"/>
  <c r="F30" i="15"/>
  <c r="F32" i="15" s="1"/>
  <c r="F36" i="15" s="1"/>
  <c r="K36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Elsa</author>
  </authors>
  <commentList>
    <comment ref="H15" authorId="0" shapeId="0" xr:uid="{7D5FCE88-A0B8-40AF-A330-C2D80967B6FB}">
      <text>
        <r>
          <rPr>
            <b/>
            <sz val="9"/>
            <color indexed="81"/>
            <rFont val="Tahoma"/>
            <family val="2"/>
          </rPr>
          <t>Elsa:</t>
        </r>
        <r>
          <rPr>
            <sz val="9"/>
            <color indexed="81"/>
            <rFont val="Tahoma"/>
            <family val="2"/>
          </rPr>
          <t xml:space="preserve">
Amount is less than last quarter due to adjusted appropriation.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Elsa</author>
  </authors>
  <commentList>
    <comment ref="H15" authorId="0" shapeId="0" xr:uid="{112A8CE8-DCC7-4F14-919F-F04564C77D32}">
      <text>
        <r>
          <rPr>
            <b/>
            <sz val="9"/>
            <color indexed="81"/>
            <rFont val="Tahoma"/>
            <family val="2"/>
          </rPr>
          <t>Elsa:</t>
        </r>
        <r>
          <rPr>
            <sz val="9"/>
            <color indexed="81"/>
            <rFont val="Tahoma"/>
            <family val="2"/>
          </rPr>
          <t xml:space="preserve">
Amount is less than last quarter due to adjusted appropriation.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Elsa</author>
  </authors>
  <commentList>
    <comment ref="H15" authorId="0" shapeId="0" xr:uid="{1337E959-9478-4788-A581-3EAF22B18088}">
      <text>
        <r>
          <rPr>
            <b/>
            <sz val="9"/>
            <color indexed="81"/>
            <rFont val="Tahoma"/>
            <family val="2"/>
          </rPr>
          <t>Elsa:</t>
        </r>
        <r>
          <rPr>
            <sz val="9"/>
            <color indexed="81"/>
            <rFont val="Tahoma"/>
            <family val="2"/>
          </rPr>
          <t xml:space="preserve">
Amount is less than last quarter due to adjusted appropriation.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Elsa</author>
  </authors>
  <commentList>
    <comment ref="H15" authorId="0" shapeId="0" xr:uid="{E67421A7-0F33-48D6-BBCC-0DA55489E5B3}">
      <text>
        <r>
          <rPr>
            <b/>
            <sz val="9"/>
            <color indexed="81"/>
            <rFont val="Tahoma"/>
            <family val="2"/>
          </rPr>
          <t>Elsa:</t>
        </r>
        <r>
          <rPr>
            <sz val="9"/>
            <color indexed="81"/>
            <rFont val="Tahoma"/>
            <family val="2"/>
          </rPr>
          <t xml:space="preserve">
Amount is less than last quarter due to adjusted appropriation.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Elsa</author>
  </authors>
  <commentList>
    <comment ref="H15" authorId="0" shapeId="0" xr:uid="{A6BDC6F8-4A76-449A-BD70-915F25511689}">
      <text>
        <r>
          <rPr>
            <b/>
            <sz val="9"/>
            <color indexed="81"/>
            <rFont val="Tahoma"/>
            <family val="2"/>
          </rPr>
          <t>Elsa:</t>
        </r>
        <r>
          <rPr>
            <sz val="9"/>
            <color indexed="81"/>
            <rFont val="Tahoma"/>
            <family val="2"/>
          </rPr>
          <t xml:space="preserve">
Amount is less than last quarter due to adjusted appropriation.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Elsa</author>
  </authors>
  <commentList>
    <comment ref="H15" authorId="0" shapeId="0" xr:uid="{1CB65238-0F37-4A67-A189-4B9512B6BD29}">
      <text>
        <r>
          <rPr>
            <b/>
            <sz val="9"/>
            <color indexed="81"/>
            <rFont val="Tahoma"/>
            <family val="2"/>
          </rPr>
          <t>Elsa:</t>
        </r>
        <r>
          <rPr>
            <sz val="9"/>
            <color indexed="81"/>
            <rFont val="Tahoma"/>
            <family val="2"/>
          </rPr>
          <t xml:space="preserve">
Amount is less than last quarter due to adjusted appropriation.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<sst xmlns="http://schemas.openxmlformats.org/spreadsheetml/2006/main" count="368" uniqueCount="101">
  <si>
    <t>UNIVERSITY OF GUAM</t>
  </si>
  <si>
    <t>Operating Revenue</t>
  </si>
  <si>
    <t>GovGuam Approptiations</t>
  </si>
  <si>
    <t>Operating Expenses</t>
  </si>
  <si>
    <t>Salaries</t>
  </si>
  <si>
    <t>Benefits</t>
  </si>
  <si>
    <t>Travel</t>
  </si>
  <si>
    <t>Contractual</t>
  </si>
  <si>
    <t>Supplies</t>
  </si>
  <si>
    <t>Equipment</t>
  </si>
  <si>
    <t>Utilities</t>
  </si>
  <si>
    <t>Capital Outlay</t>
  </si>
  <si>
    <t>Miscellaneous</t>
  </si>
  <si>
    <t>Total Operating Expenses</t>
  </si>
  <si>
    <t>Cash Basis</t>
  </si>
  <si>
    <t>Accrual Basis</t>
  </si>
  <si>
    <t>Prepared By:</t>
  </si>
  <si>
    <t>Elsa C. Flores</t>
  </si>
  <si>
    <t>General Accounting Supervisor</t>
  </si>
  <si>
    <t>Approved By:</t>
  </si>
  <si>
    <t>Water and Environment Research Institute of the Western Pacific</t>
  </si>
  <si>
    <t>GL No. 10-30-430002-R5</t>
  </si>
  <si>
    <t>Advertising/Subscription</t>
  </si>
  <si>
    <t>Note:</t>
  </si>
  <si>
    <t>Guam Hydrologic Survey</t>
  </si>
  <si>
    <t>GovGuam appropriations/revenue is recognized at $95,003 based on cash basis of accounting.  On accrual basis, appropriations/revenue is $125,150 therefore, GovGuam is $30,146 in arrears in allotment payments to UOG for FY2019.</t>
  </si>
  <si>
    <t>Misc-F&amp;A Allocation</t>
  </si>
  <si>
    <t>INTERIM UNAUDITED</t>
  </si>
  <si>
    <t>Options:  Available/Met/Exceeded Budget</t>
  </si>
  <si>
    <t>Fiscal Year:  2020</t>
  </si>
  <si>
    <t>GL Account Number</t>
  </si>
  <si>
    <t>GL Account Description</t>
  </si>
  <si>
    <t>Allocated Budget</t>
  </si>
  <si>
    <t>Actual</t>
  </si>
  <si>
    <t>Encumbrances</t>
  </si>
  <si>
    <t>%Committed</t>
  </si>
  <si>
    <t>Available</t>
  </si>
  <si>
    <t>FUND</t>
  </si>
  <si>
    <t>UNIT</t>
  </si>
  <si>
    <t>10-30-430002-R-5101025</t>
  </si>
  <si>
    <t>WERI- LOC GU HYDROLOGIC SURVEY : SAL-FAC P/T</t>
  </si>
  <si>
    <t>'10'</t>
  </si>
  <si>
    <t>'430002'</t>
  </si>
  <si>
    <t>10-30-430002-R-5102035</t>
  </si>
  <si>
    <t>WERI- LOC GU HYDROLOGIC SURVEY : SAL-TECH/RES ASST REG</t>
  </si>
  <si>
    <t>10-30-430002-R-5105005</t>
  </si>
  <si>
    <t>WERI- LOC GU HYDROLOGIC SURVEY : F/BENEFITS RETIREMENT</t>
  </si>
  <si>
    <t>10-30-430002-R-5105010</t>
  </si>
  <si>
    <t>WERI- LOC GU HYDROLOGIC SURVEY : F/BENEFITS SS</t>
  </si>
  <si>
    <t>10-30-430002-R-5201010</t>
  </si>
  <si>
    <t>WERI- LOC GU HYDROLOGIC SURVEY : CONT-COMM/POST/FAX/LD</t>
  </si>
  <si>
    <t>10-30-430002-R-5201020</t>
  </si>
  <si>
    <t>WERI- LOC GU HYDROLOGIC SURVEY : CONT-PROF/CONSULT SVS</t>
  </si>
  <si>
    <t>10-30-430002-R-5201040</t>
  </si>
  <si>
    <t>WERI- LOC GU HYDROLOGIC SURVEY : CONT-SUBSCRIPTION/DUES</t>
  </si>
  <si>
    <t>10-30-430002-R-5201050</t>
  </si>
  <si>
    <t>WERI- LOC GU HYDROLOGIC SURVEY : CONT-OTHER CONT SVS</t>
  </si>
  <si>
    <t>10-30-430002-R-5201525</t>
  </si>
  <si>
    <t>WERI- LOC GU HYDROLOGIC SURVEY : SUP/MAT-COMPUTER SOFTWARES</t>
  </si>
  <si>
    <t>10-30-430002-R-5201530</t>
  </si>
  <si>
    <t>WERI- LOC GU HYDROLOGIC SURVEY : SUP/MAT-OTHER SUPP &amp; MAT</t>
  </si>
  <si>
    <t>10-30-430002-R-5204090</t>
  </si>
  <si>
    <t>WERI- LOC GU HYDROLOGIC SURVEY : MISC-OTHERS</t>
  </si>
  <si>
    <t>Interim Comptroller</t>
  </si>
  <si>
    <t>Romar P. Tapeceria</t>
  </si>
  <si>
    <t>Frances T. Danieli</t>
  </si>
  <si>
    <t>Accountant II</t>
  </si>
  <si>
    <t>Test</t>
  </si>
  <si>
    <t>Should always be equal to 0</t>
  </si>
  <si>
    <t>Statement of Revenue, Expenses, and Changes in Net Position</t>
  </si>
  <si>
    <t>Net Position</t>
  </si>
  <si>
    <t>Net Position - Beginning</t>
  </si>
  <si>
    <t>Net Position - Ending</t>
  </si>
  <si>
    <t>Change in Net Position</t>
  </si>
  <si>
    <t>Total Operating Revenue</t>
  </si>
  <si>
    <t>Reviewed By:</t>
  </si>
  <si>
    <t>WERI- LOC GU HYDROLOGIC SURVEY : MISC-Allocated F&amp;A</t>
  </si>
  <si>
    <t>10-30-430002-R-5204035</t>
  </si>
  <si>
    <t>WERI- LOC GU HYDROLOGIC SURVEY : CONT-ADV/PRINT/DUP</t>
  </si>
  <si>
    <t>10-30-430002-R-5201035</t>
  </si>
  <si>
    <t>Date and Time of Report Generation:  07/22/2020  16:03</t>
  </si>
  <si>
    <t>10-30-430002-R-5202005</t>
  </si>
  <si>
    <t>WERI- LOC GU HYDROLOGIC SURVEY : SMALL EQUIPT/FURN-OFFICE &lt;5K</t>
  </si>
  <si>
    <t>For the Period Ending September 30, 2020 (FY2020)</t>
  </si>
  <si>
    <t>Account Availability Report Ending:  09/30/2020</t>
  </si>
  <si>
    <t>Fiscal Year:  2021</t>
  </si>
  <si>
    <t>OBJECT</t>
  </si>
  <si>
    <t>OBJECT DESCRIPTION</t>
  </si>
  <si>
    <t>Acting Associate Comptroller</t>
  </si>
  <si>
    <t>Abigail P. Martin</t>
  </si>
  <si>
    <t>For the Period Ending March 31, 2021 (FY2021)</t>
  </si>
  <si>
    <t>Beginning Balance</t>
  </si>
  <si>
    <t>Ending Balance</t>
  </si>
  <si>
    <t>Date and Time of Report Generation:  04/26/2021  13:45</t>
  </si>
  <si>
    <t>Account Availability Report Ending:  03/31/2021</t>
  </si>
  <si>
    <t xml:space="preserve"> </t>
  </si>
  <si>
    <t>Total</t>
  </si>
  <si>
    <t>For the Period Ending September 30, 2023 (FY2023)</t>
  </si>
  <si>
    <t>For the Period Ending December 31, 2023 (FY2023)</t>
  </si>
  <si>
    <t>For the Period Ending March 31, 2023 (FY2023)</t>
  </si>
  <si>
    <t>For the Period Ending June 30, 2023 (FY2023)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</si>
</sst>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3" fontId="0" fillId="0" borderId="0" xfId="1" applyFont="1"/>
    <xf numFmtId="164" fontId="0" fillId="0" borderId="0" xfId="1" applyNumberFormat="1" applyFont="1"/>
    <xf numFmtId="0" fontId="3" fillId="0" borderId="0" xfId="3"/>
    <xf numFmtId="0" fontId="3" fillId="0" borderId="1" xfId="3" applyBorder="1"/>
    <xf numFmtId="0" fontId="4" fillId="0" borderId="0" xfId="3" applyFont="1"/>
    <xf numFmtId="165" fontId="0" fillId="0" borderId="1" xfId="2" applyNumberFormat="1" applyFont="1" applyBorder="1"/>
    <xf numFmtId="165" fontId="0" fillId="0" borderId="2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/>
    <xf numFmtId="165" fontId="0" fillId="0" borderId="3" xfId="1" applyNumberFormat="1" applyFont="1" applyBorder="1"/>
    <xf numFmtId="0" fontId="5" fillId="0" borderId="0" xfId="0" applyFont="1"/>
    <xf numFmtId="164" fontId="2" fillId="0" borderId="0" xfId="1" applyNumberFormat="1" applyFont="1" applyAlignment="1">
      <alignment horizontal="center"/>
    </xf>
    <xf numFmtId="165" fontId="0" fillId="0" borderId="3" xfId="2" applyNumberFormat="1" applyFont="1" applyBorder="1"/>
    <xf numFmtId="165" fontId="0" fillId="0" borderId="0" xfId="0" applyNumberFormat="1"/>
    <xf numFmtId="0" fontId="0" fillId="0" borderId="0" xfId="3" applyFont="1"/>
    <xf numFmtId="0" fontId="0" fillId="2" borderId="0" xfId="0" applyFill="1"/>
    <xf numFmtId="165" fontId="0" fillId="2" borderId="0" xfId="0" applyNumberFormat="1" applyFill="1"/>
    <xf numFmtId="0" fontId="2" fillId="0" borderId="0" xfId="0" applyFont="1" applyAlignment="1">
      <alignment horizontal="center"/>
    </xf>
    <xf numFmtId="43" fontId="0" fillId="0" borderId="0" xfId="0" applyNumberFormat="1"/>
    <xf numFmtId="41" fontId="0" fillId="0" borderId="0" xfId="1" applyNumberFormat="1" applyFont="1"/>
    <xf numFmtId="165" fontId="0" fillId="0" borderId="0" xfId="2" applyNumberFormat="1" applyFont="1"/>
    <xf numFmtId="164" fontId="0" fillId="2" borderId="0" xfId="1" applyNumberFormat="1" applyFont="1" applyFill="1"/>
    <xf numFmtId="42" fontId="0" fillId="0" borderId="0" xfId="2" applyNumberFormat="1" applyFont="1"/>
    <xf numFmtId="41" fontId="0" fillId="0" borderId="0" xfId="2" applyNumberFormat="1" applyFont="1"/>
    <xf numFmtId="44" fontId="0" fillId="0" borderId="0" xfId="0" applyNumberFormat="1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wrapText="1"/>
    </xf>
    <xf numFmtId="0" fontId="0" fillId="0" borderId="0" xfId="0" applyAlignment="1">
      <alignment wrapText="1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3" xfId="4" xr:uid="{69C12EB2-2BC1-BA45-A409-A63296C8CC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C69F7-BD9E-41D2-826C-9D90A3191002}">
  <sheetPr>
    <pageSetUpPr fitToPage="1"/>
  </sheetPr>
  <dimension ref="A1:J63"/>
  <sheetViews>
    <sheetView workbookViewId="0">
      <selection activeCell="F26" sqref="F26"/>
    </sheetView>
  </sheetViews>
  <sheetFormatPr defaultColWidth="8.88671875" defaultRowHeight="14.4" x14ac:dyDescent="0.3"/>
  <cols>
    <col min="1" max="1" width="3.33203125" customWidth="1"/>
    <col min="6" max="6" width="16.109375" style="3" customWidth="1"/>
    <col min="7" max="7" width="0.88671875" customWidth="1"/>
    <col min="8" max="8" width="14.44140625" style="3" hidden="1" customWidth="1"/>
    <col min="9" max="9" width="9.44140625" hidden="1" customWidth="1"/>
    <col min="10" max="10" width="11.109375" bestFit="1" customWidth="1"/>
  </cols>
  <sheetData>
    <row r="1" spans="1:10" x14ac:dyDescent="0.3">
      <c r="A1" s="28" t="s">
        <v>27</v>
      </c>
      <c r="B1" s="28"/>
      <c r="C1" s="28"/>
      <c r="D1" s="28"/>
      <c r="E1" s="28"/>
      <c r="F1" s="28"/>
      <c r="G1" s="28"/>
      <c r="H1" s="28"/>
    </row>
    <row r="4" spans="1:10" x14ac:dyDescent="0.3">
      <c r="A4" s="1" t="s">
        <v>0</v>
      </c>
    </row>
    <row r="5" spans="1:10" x14ac:dyDescent="0.3">
      <c r="A5" t="s">
        <v>69</v>
      </c>
    </row>
    <row r="6" spans="1:10" x14ac:dyDescent="0.3">
      <c r="A6" t="s">
        <v>20</v>
      </c>
    </row>
    <row r="7" spans="1:10" x14ac:dyDescent="0.3">
      <c r="A7" t="s">
        <v>24</v>
      </c>
    </row>
    <row r="8" spans="1:10" x14ac:dyDescent="0.3">
      <c r="A8" t="s">
        <v>21</v>
      </c>
    </row>
    <row r="9" spans="1:10" x14ac:dyDescent="0.3">
      <c r="A9" t="s">
        <v>98</v>
      </c>
    </row>
    <row r="13" spans="1:10" x14ac:dyDescent="0.3">
      <c r="F13" s="13" t="s">
        <v>14</v>
      </c>
      <c r="G13" s="19"/>
      <c r="H13" s="13" t="s">
        <v>15</v>
      </c>
    </row>
    <row r="14" spans="1:10" x14ac:dyDescent="0.3">
      <c r="A14" s="29" t="s">
        <v>1</v>
      </c>
      <c r="B14" s="29"/>
      <c r="C14" s="29"/>
      <c r="D14" s="29"/>
    </row>
    <row r="15" spans="1:10" x14ac:dyDescent="0.3">
      <c r="B15" s="27" t="s">
        <v>2</v>
      </c>
      <c r="C15" s="27"/>
      <c r="D15" s="27"/>
      <c r="F15" s="7">
        <v>99736</v>
      </c>
      <c r="H15" s="10">
        <v>158830.62</v>
      </c>
      <c r="I15" s="15">
        <f>H15-F15</f>
        <v>59094.619999999995</v>
      </c>
      <c r="J15" s="26"/>
    </row>
    <row r="16" spans="1:10" x14ac:dyDescent="0.3">
      <c r="B16" s="27" t="s">
        <v>74</v>
      </c>
      <c r="C16" s="27"/>
      <c r="D16" s="27"/>
      <c r="F16" s="8">
        <f>F15</f>
        <v>99736</v>
      </c>
      <c r="G16" s="8"/>
      <c r="H16" s="8">
        <f>H15</f>
        <v>158830.62</v>
      </c>
      <c r="J16" s="15"/>
    </row>
    <row r="17" spans="1:8" x14ac:dyDescent="0.3">
      <c r="F17" s="3" t="s">
        <v>95</v>
      </c>
    </row>
    <row r="18" spans="1:8" x14ac:dyDescent="0.3">
      <c r="A18" s="29" t="s">
        <v>3</v>
      </c>
      <c r="B18" s="27"/>
      <c r="C18" s="27"/>
      <c r="D18" s="27"/>
    </row>
    <row r="19" spans="1:8" x14ac:dyDescent="0.3">
      <c r="B19" s="27" t="s">
        <v>4</v>
      </c>
      <c r="C19" s="27"/>
      <c r="D19" s="27"/>
      <c r="F19" s="24">
        <v>3372</v>
      </c>
      <c r="H19" s="9">
        <f>F19</f>
        <v>3372</v>
      </c>
    </row>
    <row r="20" spans="1:8" x14ac:dyDescent="0.3">
      <c r="B20" s="27" t="s">
        <v>5</v>
      </c>
      <c r="C20" s="27"/>
      <c r="D20" s="27"/>
      <c r="F20" s="25">
        <f>23481.99+3998.64+1051.79+554.33</f>
        <v>29086.750000000004</v>
      </c>
      <c r="H20" s="3">
        <f>F20</f>
        <v>29086.750000000004</v>
      </c>
    </row>
    <row r="21" spans="1:8" x14ac:dyDescent="0.3">
      <c r="B21" s="27" t="s">
        <v>6</v>
      </c>
      <c r="C21" s="27"/>
      <c r="D21" s="27"/>
      <c r="F21" s="25">
        <v>0</v>
      </c>
    </row>
    <row r="22" spans="1:8" x14ac:dyDescent="0.3">
      <c r="B22" s="27" t="s">
        <v>7</v>
      </c>
      <c r="C22" s="27"/>
      <c r="D22" s="27"/>
      <c r="F22" s="25">
        <v>84.52</v>
      </c>
      <c r="H22" s="3">
        <f>F22</f>
        <v>84.52</v>
      </c>
    </row>
    <row r="23" spans="1:8" x14ac:dyDescent="0.3">
      <c r="B23" s="27" t="s">
        <v>22</v>
      </c>
      <c r="C23" s="27"/>
      <c r="D23" s="27"/>
      <c r="F23" s="25">
        <v>0</v>
      </c>
      <c r="H23" s="3">
        <f t="shared" ref="H23:H25" si="0">F23</f>
        <v>0</v>
      </c>
    </row>
    <row r="24" spans="1:8" x14ac:dyDescent="0.3">
      <c r="B24" s="27" t="s">
        <v>8</v>
      </c>
      <c r="C24" s="27"/>
      <c r="D24" s="27"/>
      <c r="F24" s="25">
        <v>9974</v>
      </c>
      <c r="H24" s="3">
        <f t="shared" si="0"/>
        <v>9974</v>
      </c>
    </row>
    <row r="25" spans="1:8" x14ac:dyDescent="0.3">
      <c r="B25" s="27" t="s">
        <v>9</v>
      </c>
      <c r="C25" s="27"/>
      <c r="D25" s="27"/>
      <c r="F25" s="25">
        <v>0</v>
      </c>
      <c r="H25" s="3">
        <f t="shared" si="0"/>
        <v>0</v>
      </c>
    </row>
    <row r="26" spans="1:8" x14ac:dyDescent="0.3">
      <c r="B26" s="27" t="s">
        <v>10</v>
      </c>
      <c r="C26" s="27"/>
      <c r="D26" s="27"/>
      <c r="F26" s="25">
        <v>0</v>
      </c>
    </row>
    <row r="27" spans="1:8" x14ac:dyDescent="0.3">
      <c r="B27" s="27" t="s">
        <v>11</v>
      </c>
      <c r="C27" s="27"/>
      <c r="D27" s="27"/>
      <c r="F27" s="25">
        <v>0</v>
      </c>
    </row>
    <row r="28" spans="1:8" x14ac:dyDescent="0.3">
      <c r="B28" t="s">
        <v>26</v>
      </c>
      <c r="F28" s="25">
        <v>0</v>
      </c>
    </row>
    <row r="29" spans="1:8" x14ac:dyDescent="0.3">
      <c r="B29" s="27" t="s">
        <v>12</v>
      </c>
      <c r="C29" s="27"/>
      <c r="D29" s="27"/>
      <c r="F29" s="25">
        <v>0</v>
      </c>
      <c r="H29" s="3">
        <f t="shared" ref="H29" si="1">F29</f>
        <v>0</v>
      </c>
    </row>
    <row r="30" spans="1:8" ht="15" thickBot="1" x14ac:dyDescent="0.35">
      <c r="B30" s="27" t="s">
        <v>13</v>
      </c>
      <c r="C30" s="27"/>
      <c r="D30" s="27"/>
      <c r="F30" s="11">
        <f>SUM(F19:F29)</f>
        <v>42517.270000000004</v>
      </c>
      <c r="H30" s="14">
        <f>SUM(H19:H29)</f>
        <v>42517.270000000004</v>
      </c>
    </row>
    <row r="31" spans="1:8" ht="15" thickTop="1" x14ac:dyDescent="0.3"/>
    <row r="32" spans="1:8" x14ac:dyDescent="0.3">
      <c r="A32" s="1" t="s">
        <v>73</v>
      </c>
      <c r="F32" s="9">
        <f>F16-F30</f>
        <v>57218.729999999996</v>
      </c>
      <c r="H32" s="9">
        <f>H16-H30</f>
        <v>116313.34999999999</v>
      </c>
    </row>
    <row r="34" spans="1:8" x14ac:dyDescent="0.3">
      <c r="A34" s="1" t="s">
        <v>70</v>
      </c>
    </row>
    <row r="35" spans="1:8" x14ac:dyDescent="0.3">
      <c r="B35" s="27" t="s">
        <v>71</v>
      </c>
      <c r="C35" s="27"/>
      <c r="D35" s="27"/>
      <c r="F35" s="10">
        <v>262110.83999999997</v>
      </c>
      <c r="H35" s="10">
        <f>374972</f>
        <v>374972</v>
      </c>
    </row>
    <row r="36" spans="1:8" x14ac:dyDescent="0.3">
      <c r="B36" s="27" t="s">
        <v>72</v>
      </c>
      <c r="C36" s="27"/>
      <c r="D36" s="27"/>
      <c r="F36" s="10">
        <f>+F32+F35</f>
        <v>319329.56999999995</v>
      </c>
      <c r="H36" s="10">
        <f>H35+H32</f>
        <v>491285.35</v>
      </c>
    </row>
    <row r="39" spans="1:8" hidden="1" x14ac:dyDescent="0.3">
      <c r="A39" s="12" t="s">
        <v>23</v>
      </c>
    </row>
    <row r="40" spans="1:8" ht="1.35" hidden="1" customHeight="1" x14ac:dyDescent="0.3">
      <c r="A40" s="30" t="s">
        <v>25</v>
      </c>
      <c r="B40" s="31"/>
      <c r="C40" s="31"/>
      <c r="D40" s="31"/>
      <c r="E40" s="31"/>
      <c r="F40" s="31"/>
      <c r="G40" s="31"/>
      <c r="H40" s="31"/>
    </row>
    <row r="41" spans="1:8" hidden="1" x14ac:dyDescent="0.3">
      <c r="A41" s="31"/>
      <c r="B41" s="31"/>
      <c r="C41" s="31"/>
      <c r="D41" s="31"/>
      <c r="E41" s="31"/>
      <c r="F41" s="31"/>
      <c r="G41" s="31"/>
      <c r="H41" s="31"/>
    </row>
    <row r="42" spans="1:8" hidden="1" x14ac:dyDescent="0.3">
      <c r="A42" s="31"/>
      <c r="B42" s="31"/>
      <c r="C42" s="31"/>
      <c r="D42" s="31"/>
      <c r="E42" s="31"/>
      <c r="F42" s="31"/>
      <c r="G42" s="31"/>
      <c r="H42" s="31"/>
    </row>
    <row r="43" spans="1:8" ht="30.75" hidden="1" customHeight="1" x14ac:dyDescent="0.3">
      <c r="A43" s="31"/>
      <c r="B43" s="31"/>
      <c r="C43" s="31"/>
      <c r="D43" s="31"/>
      <c r="E43" s="31"/>
      <c r="F43" s="31"/>
      <c r="G43" s="31"/>
      <c r="H43" s="31"/>
    </row>
    <row r="44" spans="1:8" x14ac:dyDescent="0.3">
      <c r="A44" s="4"/>
      <c r="B44" s="4"/>
      <c r="C44" s="4"/>
      <c r="D44" s="4"/>
      <c r="E44" s="4"/>
      <c r="F44" s="4"/>
      <c r="G44" s="6"/>
      <c r="H44"/>
    </row>
    <row r="45" spans="1:8" x14ac:dyDescent="0.3">
      <c r="A45" s="4"/>
      <c r="B45" s="4"/>
      <c r="C45" s="4"/>
      <c r="D45" s="4"/>
      <c r="E45" s="4"/>
      <c r="F45" s="4"/>
      <c r="G45" s="6"/>
      <c r="H45"/>
    </row>
    <row r="46" spans="1:8" hidden="1" x14ac:dyDescent="0.3">
      <c r="A46" s="4"/>
      <c r="B46" s="4"/>
      <c r="C46" s="4"/>
      <c r="D46" s="5"/>
      <c r="E46" s="5"/>
      <c r="F46" s="5"/>
      <c r="G46" s="6"/>
      <c r="H46"/>
    </row>
    <row r="47" spans="1:8" hidden="1" x14ac:dyDescent="0.3">
      <c r="A47" s="4" t="s">
        <v>16</v>
      </c>
      <c r="B47" s="4"/>
      <c r="C47" s="4"/>
      <c r="D47" s="4" t="s">
        <v>64</v>
      </c>
      <c r="E47" s="4"/>
      <c r="F47" s="4"/>
      <c r="G47" s="6"/>
      <c r="H47"/>
    </row>
    <row r="48" spans="1:8" hidden="1" x14ac:dyDescent="0.3">
      <c r="A48" s="4"/>
      <c r="B48" s="4"/>
      <c r="C48" s="4"/>
      <c r="D48" s="4" t="s">
        <v>66</v>
      </c>
      <c r="E48" s="4"/>
      <c r="F48" s="4"/>
      <c r="G48" s="6"/>
      <c r="H48"/>
    </row>
    <row r="49" spans="1:8" hidden="1" x14ac:dyDescent="0.3">
      <c r="A49" s="4"/>
      <c r="B49" s="4"/>
      <c r="C49" s="4"/>
      <c r="D49" s="4"/>
      <c r="E49" s="4"/>
      <c r="F49" s="4"/>
      <c r="G49" s="6"/>
      <c r="H49"/>
    </row>
    <row r="50" spans="1:8" hidden="1" x14ac:dyDescent="0.3">
      <c r="A50" s="4"/>
      <c r="B50" s="4"/>
      <c r="C50" s="4"/>
      <c r="D50" s="4"/>
      <c r="E50" s="4"/>
      <c r="F50" s="4"/>
      <c r="G50" s="6"/>
      <c r="H50"/>
    </row>
    <row r="51" spans="1:8" hidden="1" x14ac:dyDescent="0.3">
      <c r="A51" s="4"/>
      <c r="B51" s="4"/>
      <c r="C51" s="4"/>
      <c r="D51" s="4"/>
      <c r="E51" s="4"/>
      <c r="F51" s="4"/>
      <c r="G51" s="6"/>
      <c r="H51"/>
    </row>
    <row r="52" spans="1:8" hidden="1" x14ac:dyDescent="0.3">
      <c r="B52" s="4"/>
      <c r="C52" s="4"/>
      <c r="D52" s="5"/>
      <c r="E52" s="5"/>
      <c r="F52" s="5"/>
      <c r="G52" s="6"/>
      <c r="H52"/>
    </row>
    <row r="53" spans="1:8" hidden="1" x14ac:dyDescent="0.3">
      <c r="A53" s="4" t="s">
        <v>75</v>
      </c>
      <c r="B53" s="4"/>
      <c r="C53" s="4"/>
      <c r="D53" s="4" t="s">
        <v>17</v>
      </c>
      <c r="E53" s="4"/>
      <c r="F53" s="4"/>
      <c r="G53" s="6"/>
      <c r="H53"/>
    </row>
    <row r="54" spans="1:8" hidden="1" x14ac:dyDescent="0.3">
      <c r="A54" s="4"/>
      <c r="B54" s="4"/>
      <c r="C54" s="4"/>
      <c r="D54" s="4" t="s">
        <v>88</v>
      </c>
      <c r="E54" s="4"/>
      <c r="F54" s="4"/>
      <c r="G54" s="6"/>
      <c r="H54"/>
    </row>
    <row r="55" spans="1:8" hidden="1" x14ac:dyDescent="0.3">
      <c r="A55" s="4"/>
      <c r="B55" s="4"/>
      <c r="C55" s="4"/>
      <c r="D55" s="4"/>
      <c r="E55" s="4"/>
      <c r="F55" s="4"/>
      <c r="G55" s="6"/>
      <c r="H55"/>
    </row>
    <row r="56" spans="1:8" hidden="1" x14ac:dyDescent="0.3">
      <c r="A56" s="4"/>
      <c r="B56" s="4"/>
      <c r="C56" s="4"/>
      <c r="D56" s="4"/>
      <c r="E56" s="4"/>
      <c r="F56" s="4"/>
      <c r="G56" s="6"/>
      <c r="H56"/>
    </row>
    <row r="57" spans="1:8" hidden="1" x14ac:dyDescent="0.3">
      <c r="A57" s="4"/>
      <c r="B57" s="4"/>
      <c r="C57" s="4"/>
      <c r="D57" s="4"/>
      <c r="E57" s="4"/>
      <c r="F57" s="4"/>
      <c r="G57" s="6"/>
      <c r="H57"/>
    </row>
    <row r="58" spans="1:8" hidden="1" x14ac:dyDescent="0.3">
      <c r="A58" s="4"/>
      <c r="B58" s="4"/>
      <c r="C58" s="4"/>
      <c r="D58" s="5"/>
      <c r="E58" s="5"/>
      <c r="F58" s="5"/>
      <c r="G58" s="6"/>
      <c r="H58"/>
    </row>
    <row r="59" spans="1:8" hidden="1" x14ac:dyDescent="0.3">
      <c r="A59" s="4" t="s">
        <v>19</v>
      </c>
      <c r="B59" s="4"/>
      <c r="C59" s="4"/>
      <c r="D59" s="16" t="s">
        <v>89</v>
      </c>
      <c r="E59" s="4"/>
      <c r="F59" s="4"/>
      <c r="G59" s="6"/>
      <c r="H59"/>
    </row>
    <row r="60" spans="1:8" hidden="1" x14ac:dyDescent="0.3">
      <c r="A60" s="4"/>
      <c r="B60" s="4"/>
      <c r="C60" s="4"/>
      <c r="D60" s="16" t="s">
        <v>63</v>
      </c>
      <c r="E60" s="4"/>
      <c r="F60" s="4"/>
      <c r="G60" s="6"/>
      <c r="H60"/>
    </row>
    <row r="61" spans="1:8" hidden="1" x14ac:dyDescent="0.3">
      <c r="H61"/>
    </row>
    <row r="62" spans="1:8" hidden="1" x14ac:dyDescent="0.3">
      <c r="H62"/>
    </row>
    <row r="63" spans="1:8" hidden="1" x14ac:dyDescent="0.3">
      <c r="H63"/>
    </row>
  </sheetData>
  <mergeCells count="19">
    <mergeCell ref="A40:H43"/>
    <mergeCell ref="B26:D26"/>
    <mergeCell ref="B27:D27"/>
    <mergeCell ref="B29:D29"/>
    <mergeCell ref="B30:D30"/>
    <mergeCell ref="B35:D35"/>
    <mergeCell ref="B36:D36"/>
    <mergeCell ref="B20:D20"/>
    <mergeCell ref="B21:D21"/>
    <mergeCell ref="B22:D22"/>
    <mergeCell ref="B23:D23"/>
    <mergeCell ref="B24:D24"/>
    <mergeCell ref="B25:D25"/>
    <mergeCell ref="A1:H1"/>
    <mergeCell ref="A14:D14"/>
    <mergeCell ref="B15:D15"/>
    <mergeCell ref="B16:D16"/>
    <mergeCell ref="A18:D18"/>
    <mergeCell ref="B19:D19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2476A-30CD-47EA-B801-09AFACD2BB2B}">
  <sheetPr>
    <pageSetUpPr fitToPage="1"/>
  </sheetPr>
  <dimension ref="A1:J63"/>
  <sheetViews>
    <sheetView workbookViewId="0">
      <selection activeCell="E27" sqref="E27"/>
    </sheetView>
  </sheetViews>
  <sheetFormatPr defaultColWidth="8.88671875" defaultRowHeight="14.4" x14ac:dyDescent="0.3"/>
  <cols>
    <col min="1" max="1" width="3.33203125" customWidth="1"/>
    <col min="6" max="6" width="16.109375" style="3" customWidth="1"/>
    <col min="7" max="7" width="0.88671875" customWidth="1"/>
    <col min="8" max="8" width="14.44140625" style="3" hidden="1" customWidth="1"/>
    <col min="9" max="9" width="9.44140625" hidden="1" customWidth="1"/>
    <col min="10" max="10" width="11.109375" bestFit="1" customWidth="1"/>
  </cols>
  <sheetData>
    <row r="1" spans="1:10" x14ac:dyDescent="0.3">
      <c r="A1" s="28" t="s">
        <v>27</v>
      </c>
      <c r="B1" s="28"/>
      <c r="C1" s="28"/>
      <c r="D1" s="28"/>
      <c r="E1" s="28"/>
      <c r="F1" s="28"/>
      <c r="G1" s="28"/>
      <c r="H1" s="28"/>
    </row>
    <row r="4" spans="1:10" x14ac:dyDescent="0.3">
      <c r="A4" s="1" t="s">
        <v>0</v>
      </c>
    </row>
    <row r="5" spans="1:10" x14ac:dyDescent="0.3">
      <c r="A5" t="s">
        <v>69</v>
      </c>
    </row>
    <row r="6" spans="1:10" x14ac:dyDescent="0.3">
      <c r="A6" t="s">
        <v>20</v>
      </c>
    </row>
    <row r="7" spans="1:10" x14ac:dyDescent="0.3">
      <c r="A7" t="s">
        <v>24</v>
      </c>
    </row>
    <row r="8" spans="1:10" x14ac:dyDescent="0.3">
      <c r="A8" t="s">
        <v>21</v>
      </c>
    </row>
    <row r="9" spans="1:10" x14ac:dyDescent="0.3">
      <c r="A9" t="s">
        <v>99</v>
      </c>
    </row>
    <row r="13" spans="1:10" x14ac:dyDescent="0.3">
      <c r="F13" s="13" t="s">
        <v>14</v>
      </c>
      <c r="G13" s="19"/>
      <c r="H13" s="13" t="s">
        <v>15</v>
      </c>
    </row>
    <row r="14" spans="1:10" x14ac:dyDescent="0.3">
      <c r="A14" s="29" t="s">
        <v>1</v>
      </c>
      <c r="B14" s="29"/>
      <c r="C14" s="29"/>
      <c r="D14" s="29"/>
    </row>
    <row r="15" spans="1:10" x14ac:dyDescent="0.3">
      <c r="B15" s="27" t="s">
        <v>2</v>
      </c>
      <c r="C15" s="27"/>
      <c r="D15" s="27"/>
      <c r="F15" s="7">
        <v>199472</v>
      </c>
      <c r="H15" s="10">
        <v>158830.62</v>
      </c>
      <c r="I15" s="15">
        <f>H15-F15</f>
        <v>-40641.380000000005</v>
      </c>
      <c r="J15" s="26"/>
    </row>
    <row r="16" spans="1:10" x14ac:dyDescent="0.3">
      <c r="B16" s="27" t="s">
        <v>74</v>
      </c>
      <c r="C16" s="27"/>
      <c r="D16" s="27"/>
      <c r="F16" s="8">
        <f>F15</f>
        <v>199472</v>
      </c>
      <c r="G16" s="8"/>
      <c r="H16" s="8">
        <f>H15</f>
        <v>158830.62</v>
      </c>
      <c r="J16" s="15"/>
    </row>
    <row r="17" spans="1:8" x14ac:dyDescent="0.3">
      <c r="F17" s="3" t="s">
        <v>95</v>
      </c>
    </row>
    <row r="18" spans="1:8" x14ac:dyDescent="0.3">
      <c r="A18" s="29" t="s">
        <v>3</v>
      </c>
      <c r="B18" s="27"/>
      <c r="C18" s="27"/>
      <c r="D18" s="27"/>
    </row>
    <row r="19" spans="1:8" x14ac:dyDescent="0.3">
      <c r="B19" s="27" t="s">
        <v>4</v>
      </c>
      <c r="C19" s="27"/>
      <c r="D19" s="27"/>
      <c r="F19" s="24">
        <v>3372</v>
      </c>
      <c r="H19" s="9">
        <f>F19</f>
        <v>3372</v>
      </c>
    </row>
    <row r="20" spans="1:8" x14ac:dyDescent="0.3">
      <c r="B20" s="27" t="s">
        <v>5</v>
      </c>
      <c r="C20" s="27"/>
      <c r="D20" s="27"/>
      <c r="F20" s="25">
        <v>65424</v>
      </c>
      <c r="H20" s="3">
        <f>F20</f>
        <v>65424</v>
      </c>
    </row>
    <row r="21" spans="1:8" x14ac:dyDescent="0.3">
      <c r="B21" s="27" t="s">
        <v>6</v>
      </c>
      <c r="C21" s="27"/>
      <c r="D21" s="27"/>
      <c r="F21" s="25">
        <v>0</v>
      </c>
    </row>
    <row r="22" spans="1:8" x14ac:dyDescent="0.3">
      <c r="B22" s="27" t="s">
        <v>7</v>
      </c>
      <c r="C22" s="27"/>
      <c r="D22" s="27"/>
      <c r="F22" s="25">
        <v>19027</v>
      </c>
      <c r="H22" s="3">
        <f>F22</f>
        <v>19027</v>
      </c>
    </row>
    <row r="23" spans="1:8" x14ac:dyDescent="0.3">
      <c r="B23" s="27" t="s">
        <v>22</v>
      </c>
      <c r="C23" s="27"/>
      <c r="D23" s="27"/>
      <c r="F23" s="25">
        <v>0</v>
      </c>
      <c r="H23" s="3">
        <f t="shared" ref="H23:H25" si="0">F23</f>
        <v>0</v>
      </c>
    </row>
    <row r="24" spans="1:8" x14ac:dyDescent="0.3">
      <c r="B24" s="27" t="s">
        <v>8</v>
      </c>
      <c r="C24" s="27"/>
      <c r="D24" s="27"/>
      <c r="F24" s="25">
        <v>12496</v>
      </c>
      <c r="H24" s="3">
        <f t="shared" si="0"/>
        <v>12496</v>
      </c>
    </row>
    <row r="25" spans="1:8" x14ac:dyDescent="0.3">
      <c r="B25" s="27" t="s">
        <v>9</v>
      </c>
      <c r="C25" s="27"/>
      <c r="D25" s="27"/>
      <c r="F25" s="25">
        <v>4671</v>
      </c>
      <c r="H25" s="3">
        <f t="shared" si="0"/>
        <v>4671</v>
      </c>
    </row>
    <row r="26" spans="1:8" x14ac:dyDescent="0.3">
      <c r="B26" s="27" t="s">
        <v>10</v>
      </c>
      <c r="C26" s="27"/>
      <c r="D26" s="27"/>
      <c r="F26" s="25">
        <v>0</v>
      </c>
    </row>
    <row r="27" spans="1:8" x14ac:dyDescent="0.3">
      <c r="B27" s="27" t="s">
        <v>11</v>
      </c>
      <c r="C27" s="27"/>
      <c r="D27" s="27"/>
      <c r="F27" s="25">
        <v>0</v>
      </c>
    </row>
    <row r="28" spans="1:8" x14ac:dyDescent="0.3">
      <c r="B28" t="s">
        <v>26</v>
      </c>
      <c r="F28" s="25">
        <v>0</v>
      </c>
    </row>
    <row r="29" spans="1:8" x14ac:dyDescent="0.3">
      <c r="B29" s="27" t="s">
        <v>12</v>
      </c>
      <c r="C29" s="27"/>
      <c r="D29" s="27"/>
      <c r="F29" s="25">
        <v>0</v>
      </c>
      <c r="H29" s="3">
        <f t="shared" ref="H29" si="1">F29</f>
        <v>0</v>
      </c>
    </row>
    <row r="30" spans="1:8" ht="15" thickBot="1" x14ac:dyDescent="0.35">
      <c r="B30" s="27" t="s">
        <v>13</v>
      </c>
      <c r="C30" s="27"/>
      <c r="D30" s="27"/>
      <c r="F30" s="11">
        <f>SUM(F19:F29)</f>
        <v>104990</v>
      </c>
      <c r="H30" s="14">
        <f>SUM(H19:H29)</f>
        <v>104990</v>
      </c>
    </row>
    <row r="31" spans="1:8" ht="15" thickTop="1" x14ac:dyDescent="0.3"/>
    <row r="32" spans="1:8" x14ac:dyDescent="0.3">
      <c r="A32" s="1" t="s">
        <v>73</v>
      </c>
      <c r="F32" s="9">
        <f>F16-F30</f>
        <v>94482</v>
      </c>
      <c r="H32" s="9">
        <f>H16-H30</f>
        <v>53840.619999999995</v>
      </c>
    </row>
    <row r="34" spans="1:8" x14ac:dyDescent="0.3">
      <c r="A34" s="1" t="s">
        <v>70</v>
      </c>
    </row>
    <row r="35" spans="1:8" x14ac:dyDescent="0.3">
      <c r="B35" s="27" t="s">
        <v>71</v>
      </c>
      <c r="C35" s="27"/>
      <c r="D35" s="27"/>
      <c r="F35" s="10">
        <v>262110.83999999997</v>
      </c>
      <c r="H35" s="10">
        <f>374972</f>
        <v>374972</v>
      </c>
    </row>
    <row r="36" spans="1:8" x14ac:dyDescent="0.3">
      <c r="B36" s="27" t="s">
        <v>72</v>
      </c>
      <c r="C36" s="27"/>
      <c r="D36" s="27"/>
      <c r="F36" s="10">
        <f>+F32+F35</f>
        <v>356592.83999999997</v>
      </c>
      <c r="H36" s="10">
        <f>H35+H32</f>
        <v>428812.62</v>
      </c>
    </row>
    <row r="39" spans="1:8" hidden="1" x14ac:dyDescent="0.3">
      <c r="A39" s="12" t="s">
        <v>23</v>
      </c>
    </row>
    <row r="40" spans="1:8" ht="1.35" hidden="1" customHeight="1" x14ac:dyDescent="0.3">
      <c r="A40" s="30" t="s">
        <v>25</v>
      </c>
      <c r="B40" s="31"/>
      <c r="C40" s="31"/>
      <c r="D40" s="31"/>
      <c r="E40" s="31"/>
      <c r="F40" s="31"/>
      <c r="G40" s="31"/>
      <c r="H40" s="31"/>
    </row>
    <row r="41" spans="1:8" hidden="1" x14ac:dyDescent="0.3">
      <c r="A41" s="31"/>
      <c r="B41" s="31"/>
      <c r="C41" s="31"/>
      <c r="D41" s="31"/>
      <c r="E41" s="31"/>
      <c r="F41" s="31"/>
      <c r="G41" s="31"/>
      <c r="H41" s="31"/>
    </row>
    <row r="42" spans="1:8" hidden="1" x14ac:dyDescent="0.3">
      <c r="A42" s="31"/>
      <c r="B42" s="31"/>
      <c r="C42" s="31"/>
      <c r="D42" s="31"/>
      <c r="E42" s="31"/>
      <c r="F42" s="31"/>
      <c r="G42" s="31"/>
      <c r="H42" s="31"/>
    </row>
    <row r="43" spans="1:8" ht="30.75" hidden="1" customHeight="1" x14ac:dyDescent="0.3">
      <c r="A43" s="31"/>
      <c r="B43" s="31"/>
      <c r="C43" s="31"/>
      <c r="D43" s="31"/>
      <c r="E43" s="31"/>
      <c r="F43" s="31"/>
      <c r="G43" s="31"/>
      <c r="H43" s="31"/>
    </row>
    <row r="44" spans="1:8" x14ac:dyDescent="0.3">
      <c r="A44" s="4"/>
      <c r="B44" s="4"/>
      <c r="C44" s="4"/>
      <c r="D44" s="4"/>
      <c r="E44" s="4"/>
      <c r="F44" s="4"/>
      <c r="G44" s="6"/>
      <c r="H44"/>
    </row>
    <row r="45" spans="1:8" x14ac:dyDescent="0.3">
      <c r="A45" s="4"/>
      <c r="B45" s="4"/>
      <c r="C45" s="4"/>
      <c r="D45" s="4"/>
      <c r="E45" s="4"/>
      <c r="F45" s="4"/>
      <c r="G45" s="6"/>
      <c r="H45"/>
    </row>
    <row r="46" spans="1:8" hidden="1" x14ac:dyDescent="0.3">
      <c r="A46" s="4"/>
      <c r="B46" s="4"/>
      <c r="C46" s="4"/>
      <c r="D46" s="5"/>
      <c r="E46" s="5"/>
      <c r="F46" s="5"/>
      <c r="G46" s="6"/>
      <c r="H46"/>
    </row>
    <row r="47" spans="1:8" hidden="1" x14ac:dyDescent="0.3">
      <c r="A47" s="4" t="s">
        <v>16</v>
      </c>
      <c r="B47" s="4"/>
      <c r="C47" s="4"/>
      <c r="D47" s="4" t="s">
        <v>64</v>
      </c>
      <c r="E47" s="4"/>
      <c r="F47" s="4"/>
      <c r="G47" s="6"/>
      <c r="H47"/>
    </row>
    <row r="48" spans="1:8" hidden="1" x14ac:dyDescent="0.3">
      <c r="A48" s="4"/>
      <c r="B48" s="4"/>
      <c r="C48" s="4"/>
      <c r="D48" s="4" t="s">
        <v>66</v>
      </c>
      <c r="E48" s="4"/>
      <c r="F48" s="4"/>
      <c r="G48" s="6"/>
      <c r="H48"/>
    </row>
    <row r="49" spans="1:8" hidden="1" x14ac:dyDescent="0.3">
      <c r="A49" s="4"/>
      <c r="B49" s="4"/>
      <c r="C49" s="4"/>
      <c r="D49" s="4"/>
      <c r="E49" s="4"/>
      <c r="F49" s="4"/>
      <c r="G49" s="6"/>
      <c r="H49"/>
    </row>
    <row r="50" spans="1:8" hidden="1" x14ac:dyDescent="0.3">
      <c r="A50" s="4"/>
      <c r="B50" s="4"/>
      <c r="C50" s="4"/>
      <c r="D50" s="4"/>
      <c r="E50" s="4"/>
      <c r="F50" s="4"/>
      <c r="G50" s="6"/>
      <c r="H50"/>
    </row>
    <row r="51" spans="1:8" hidden="1" x14ac:dyDescent="0.3">
      <c r="A51" s="4"/>
      <c r="B51" s="4"/>
      <c r="C51" s="4"/>
      <c r="D51" s="4"/>
      <c r="E51" s="4"/>
      <c r="F51" s="4"/>
      <c r="G51" s="6"/>
      <c r="H51"/>
    </row>
    <row r="52" spans="1:8" hidden="1" x14ac:dyDescent="0.3">
      <c r="B52" s="4"/>
      <c r="C52" s="4"/>
      <c r="D52" s="5"/>
      <c r="E52" s="5"/>
      <c r="F52" s="5"/>
      <c r="G52" s="6"/>
      <c r="H52"/>
    </row>
    <row r="53" spans="1:8" hidden="1" x14ac:dyDescent="0.3">
      <c r="A53" s="4" t="s">
        <v>75</v>
      </c>
      <c r="B53" s="4"/>
      <c r="C53" s="4"/>
      <c r="D53" s="4" t="s">
        <v>17</v>
      </c>
      <c r="E53" s="4"/>
      <c r="F53" s="4"/>
      <c r="G53" s="6"/>
      <c r="H53"/>
    </row>
    <row r="54" spans="1:8" hidden="1" x14ac:dyDescent="0.3">
      <c r="A54" s="4"/>
      <c r="B54" s="4"/>
      <c r="C54" s="4"/>
      <c r="D54" s="4" t="s">
        <v>88</v>
      </c>
      <c r="E54" s="4"/>
      <c r="F54" s="4"/>
      <c r="G54" s="6"/>
      <c r="H54"/>
    </row>
    <row r="55" spans="1:8" hidden="1" x14ac:dyDescent="0.3">
      <c r="A55" s="4"/>
      <c r="B55" s="4"/>
      <c r="C55" s="4"/>
      <c r="D55" s="4"/>
      <c r="E55" s="4"/>
      <c r="F55" s="4"/>
      <c r="G55" s="6"/>
      <c r="H55"/>
    </row>
    <row r="56" spans="1:8" hidden="1" x14ac:dyDescent="0.3">
      <c r="A56" s="4"/>
      <c r="B56" s="4"/>
      <c r="C56" s="4"/>
      <c r="D56" s="4"/>
      <c r="E56" s="4"/>
      <c r="F56" s="4"/>
      <c r="G56" s="6"/>
      <c r="H56"/>
    </row>
    <row r="57" spans="1:8" hidden="1" x14ac:dyDescent="0.3">
      <c r="A57" s="4"/>
      <c r="B57" s="4"/>
      <c r="C57" s="4"/>
      <c r="D57" s="4"/>
      <c r="E57" s="4"/>
      <c r="F57" s="4"/>
      <c r="G57" s="6"/>
      <c r="H57"/>
    </row>
    <row r="58" spans="1:8" hidden="1" x14ac:dyDescent="0.3">
      <c r="A58" s="4"/>
      <c r="B58" s="4"/>
      <c r="C58" s="4"/>
      <c r="D58" s="5"/>
      <c r="E58" s="5"/>
      <c r="F58" s="5"/>
      <c r="G58" s="6"/>
      <c r="H58"/>
    </row>
    <row r="59" spans="1:8" hidden="1" x14ac:dyDescent="0.3">
      <c r="A59" s="4" t="s">
        <v>19</v>
      </c>
      <c r="B59" s="4"/>
      <c r="C59" s="4"/>
      <c r="D59" s="16" t="s">
        <v>89</v>
      </c>
      <c r="E59" s="4"/>
      <c r="F59" s="4"/>
      <c r="G59" s="6"/>
      <c r="H59"/>
    </row>
    <row r="60" spans="1:8" hidden="1" x14ac:dyDescent="0.3">
      <c r="A60" s="4"/>
      <c r="B60" s="4"/>
      <c r="C60" s="4"/>
      <c r="D60" s="16" t="s">
        <v>63</v>
      </c>
      <c r="E60" s="4"/>
      <c r="F60" s="4"/>
      <c r="G60" s="6"/>
      <c r="H60"/>
    </row>
    <row r="61" spans="1:8" hidden="1" x14ac:dyDescent="0.3">
      <c r="H61"/>
    </row>
    <row r="62" spans="1:8" hidden="1" x14ac:dyDescent="0.3">
      <c r="H62"/>
    </row>
    <row r="63" spans="1:8" hidden="1" x14ac:dyDescent="0.3">
      <c r="H63"/>
    </row>
  </sheetData>
  <mergeCells count="19">
    <mergeCell ref="A40:H43"/>
    <mergeCell ref="B26:D26"/>
    <mergeCell ref="B27:D27"/>
    <mergeCell ref="B29:D29"/>
    <mergeCell ref="B30:D30"/>
    <mergeCell ref="B35:D35"/>
    <mergeCell ref="B36:D36"/>
    <mergeCell ref="B20:D20"/>
    <mergeCell ref="B21:D21"/>
    <mergeCell ref="B22:D22"/>
    <mergeCell ref="B23:D23"/>
    <mergeCell ref="B24:D24"/>
    <mergeCell ref="B25:D25"/>
    <mergeCell ref="A1:H1"/>
    <mergeCell ref="A14:D14"/>
    <mergeCell ref="B15:D15"/>
    <mergeCell ref="B16:D16"/>
    <mergeCell ref="A18:D18"/>
    <mergeCell ref="B19:D19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3B5C6-8A0A-44A1-A9D6-01C57FAC7A5B}">
  <sheetPr>
    <pageSetUpPr fitToPage="1"/>
  </sheetPr>
  <dimension ref="A1:J63"/>
  <sheetViews>
    <sheetView tabSelected="1" workbookViewId="0">
      <selection activeCell="N21" sqref="N21"/>
    </sheetView>
  </sheetViews>
  <sheetFormatPr defaultColWidth="8.88671875" defaultRowHeight="14.4" x14ac:dyDescent="0.3"/>
  <cols>
    <col min="1" max="1" width="3.33203125" customWidth="1"/>
    <col min="6" max="6" width="16.109375" style="3" customWidth="1"/>
    <col min="7" max="7" width="0.88671875" customWidth="1"/>
    <col min="8" max="8" width="14.44140625" style="3" hidden="1" customWidth="1"/>
    <col min="9" max="9" width="9.44140625" hidden="1" customWidth="1"/>
    <col min="10" max="10" width="11.109375" bestFit="1" customWidth="1"/>
  </cols>
  <sheetData>
    <row r="1" spans="1:10" x14ac:dyDescent="0.3">
      <c r="A1" s="28" t="s">
        <v>27</v>
      </c>
      <c r="B1" s="28"/>
      <c r="C1" s="28"/>
      <c r="D1" s="28"/>
      <c r="E1" s="28"/>
      <c r="F1" s="28"/>
      <c r="G1" s="28"/>
      <c r="H1" s="28"/>
    </row>
    <row r="4" spans="1:10" x14ac:dyDescent="0.3">
      <c r="A4" s="1" t="s">
        <v>0</v>
      </c>
    </row>
    <row r="5" spans="1:10" x14ac:dyDescent="0.3">
      <c r="A5" t="s">
        <v>69</v>
      </c>
    </row>
    <row r="6" spans="1:10" x14ac:dyDescent="0.3">
      <c r="A6" t="s">
        <v>20</v>
      </c>
    </row>
    <row r="7" spans="1:10" x14ac:dyDescent="0.3">
      <c r="A7" t="s">
        <v>24</v>
      </c>
    </row>
    <row r="8" spans="1:10" x14ac:dyDescent="0.3">
      <c r="A8" t="s">
        <v>21</v>
      </c>
    </row>
    <row r="9" spans="1:10" x14ac:dyDescent="0.3">
      <c r="A9" t="s">
        <v>100</v>
      </c>
    </row>
    <row r="13" spans="1:10" x14ac:dyDescent="0.3">
      <c r="F13" s="13" t="s">
        <v>14</v>
      </c>
      <c r="G13" s="19"/>
      <c r="H13" s="13" t="s">
        <v>15</v>
      </c>
    </row>
    <row r="14" spans="1:10" x14ac:dyDescent="0.3">
      <c r="A14" s="29" t="s">
        <v>1</v>
      </c>
      <c r="B14" s="29"/>
      <c r="C14" s="29"/>
      <c r="D14" s="29"/>
    </row>
    <row r="15" spans="1:10" x14ac:dyDescent="0.3">
      <c r="B15" s="27" t="s">
        <v>2</v>
      </c>
      <c r="C15" s="27"/>
      <c r="D15" s="27"/>
      <c r="F15" s="7">
        <v>299208</v>
      </c>
      <c r="H15" s="10">
        <v>158830.62</v>
      </c>
      <c r="I15" s="15">
        <f>H15-F15</f>
        <v>-140377.38</v>
      </c>
      <c r="J15" s="26"/>
    </row>
    <row r="16" spans="1:10" x14ac:dyDescent="0.3">
      <c r="B16" s="27" t="s">
        <v>74</v>
      </c>
      <c r="C16" s="27"/>
      <c r="D16" s="27"/>
      <c r="F16" s="8">
        <f>F15</f>
        <v>299208</v>
      </c>
      <c r="G16" s="8"/>
      <c r="H16" s="8">
        <f>H15</f>
        <v>158830.62</v>
      </c>
      <c r="J16" s="15"/>
    </row>
    <row r="17" spans="1:8" x14ac:dyDescent="0.3">
      <c r="F17" s="3" t="s">
        <v>95</v>
      </c>
    </row>
    <row r="18" spans="1:8" x14ac:dyDescent="0.3">
      <c r="A18" s="29" t="s">
        <v>3</v>
      </c>
      <c r="B18" s="27"/>
      <c r="C18" s="27"/>
      <c r="D18" s="27"/>
    </row>
    <row r="19" spans="1:8" x14ac:dyDescent="0.3">
      <c r="B19" s="27" t="s">
        <v>4</v>
      </c>
      <c r="C19" s="27"/>
      <c r="D19" s="27"/>
      <c r="F19" s="24">
        <f>15372.99+86985.44</f>
        <v>102358.43000000001</v>
      </c>
      <c r="H19" s="9">
        <f>F19</f>
        <v>102358.43000000001</v>
      </c>
    </row>
    <row r="20" spans="1:8" x14ac:dyDescent="0.3">
      <c r="B20" s="27" t="s">
        <v>5</v>
      </c>
      <c r="C20" s="27"/>
      <c r="D20" s="27"/>
      <c r="F20" s="25">
        <v>20662</v>
      </c>
      <c r="H20" s="3">
        <f>F20</f>
        <v>20662</v>
      </c>
    </row>
    <row r="21" spans="1:8" x14ac:dyDescent="0.3">
      <c r="B21" s="27" t="s">
        <v>6</v>
      </c>
      <c r="C21" s="27"/>
      <c r="D21" s="27"/>
      <c r="F21" s="25">
        <v>0</v>
      </c>
    </row>
    <row r="22" spans="1:8" x14ac:dyDescent="0.3">
      <c r="B22" s="27" t="s">
        <v>7</v>
      </c>
      <c r="C22" s="27"/>
      <c r="D22" s="27"/>
      <c r="F22" s="25">
        <v>15519</v>
      </c>
      <c r="H22" s="3">
        <f>F22</f>
        <v>15519</v>
      </c>
    </row>
    <row r="23" spans="1:8" x14ac:dyDescent="0.3">
      <c r="B23" s="27" t="s">
        <v>22</v>
      </c>
      <c r="C23" s="27"/>
      <c r="D23" s="27"/>
      <c r="F23" s="25">
        <v>0</v>
      </c>
      <c r="H23" s="3">
        <f t="shared" ref="H23:H25" si="0">F23</f>
        <v>0</v>
      </c>
    </row>
    <row r="24" spans="1:8" x14ac:dyDescent="0.3">
      <c r="B24" s="27" t="s">
        <v>8</v>
      </c>
      <c r="C24" s="27"/>
      <c r="D24" s="27"/>
      <c r="F24" s="25">
        <v>8819</v>
      </c>
      <c r="H24" s="3">
        <f t="shared" si="0"/>
        <v>8819</v>
      </c>
    </row>
    <row r="25" spans="1:8" x14ac:dyDescent="0.3">
      <c r="B25" s="27" t="s">
        <v>9</v>
      </c>
      <c r="C25" s="27"/>
      <c r="D25" s="27"/>
      <c r="F25" s="25">
        <v>0</v>
      </c>
      <c r="H25" s="3">
        <f t="shared" si="0"/>
        <v>0</v>
      </c>
    </row>
    <row r="26" spans="1:8" x14ac:dyDescent="0.3">
      <c r="B26" s="27" t="s">
        <v>10</v>
      </c>
      <c r="C26" s="27"/>
      <c r="D26" s="27"/>
      <c r="F26" s="25">
        <v>0</v>
      </c>
    </row>
    <row r="27" spans="1:8" x14ac:dyDescent="0.3">
      <c r="B27" s="27" t="s">
        <v>11</v>
      </c>
      <c r="C27" s="27"/>
      <c r="D27" s="27"/>
      <c r="F27" s="25">
        <v>0</v>
      </c>
    </row>
    <row r="28" spans="1:8" x14ac:dyDescent="0.3">
      <c r="B28" t="s">
        <v>26</v>
      </c>
      <c r="F28" s="25">
        <v>0</v>
      </c>
    </row>
    <row r="29" spans="1:8" x14ac:dyDescent="0.3">
      <c r="B29" s="27" t="s">
        <v>12</v>
      </c>
      <c r="C29" s="27"/>
      <c r="D29" s="27"/>
      <c r="F29" s="25">
        <v>34591</v>
      </c>
      <c r="H29" s="3">
        <f t="shared" ref="H29" si="1">F29</f>
        <v>34591</v>
      </c>
    </row>
    <row r="30" spans="1:8" ht="15" thickBot="1" x14ac:dyDescent="0.35">
      <c r="B30" s="27" t="s">
        <v>13</v>
      </c>
      <c r="C30" s="27"/>
      <c r="D30" s="27"/>
      <c r="F30" s="11">
        <f>SUM(F19:F29)</f>
        <v>181949.43</v>
      </c>
      <c r="H30" s="14">
        <f>SUM(H19:H29)</f>
        <v>181949.43</v>
      </c>
    </row>
    <row r="31" spans="1:8" ht="15" thickTop="1" x14ac:dyDescent="0.3"/>
    <row r="32" spans="1:8" x14ac:dyDescent="0.3">
      <c r="A32" s="1" t="s">
        <v>73</v>
      </c>
      <c r="F32" s="9">
        <f>F16-F30</f>
        <v>117258.57</v>
      </c>
      <c r="H32" s="9">
        <f>H16-H30</f>
        <v>-23118.809999999998</v>
      </c>
    </row>
    <row r="34" spans="1:8" x14ac:dyDescent="0.3">
      <c r="A34" s="1" t="s">
        <v>70</v>
      </c>
    </row>
    <row r="35" spans="1:8" x14ac:dyDescent="0.3">
      <c r="B35" s="27" t="s">
        <v>71</v>
      </c>
      <c r="C35" s="27"/>
      <c r="D35" s="27"/>
      <c r="F35" s="10">
        <v>262110.83999999997</v>
      </c>
      <c r="H35" s="10">
        <f>374972</f>
        <v>374972</v>
      </c>
    </row>
    <row r="36" spans="1:8" x14ac:dyDescent="0.3">
      <c r="B36" s="27" t="s">
        <v>72</v>
      </c>
      <c r="C36" s="27"/>
      <c r="D36" s="27"/>
      <c r="F36" s="10">
        <f>+F32+F35</f>
        <v>379369.41</v>
      </c>
      <c r="H36" s="10">
        <f>H35+H32</f>
        <v>351853.19</v>
      </c>
    </row>
    <row r="39" spans="1:8" hidden="1" x14ac:dyDescent="0.3">
      <c r="A39" s="12" t="s">
        <v>23</v>
      </c>
    </row>
    <row r="40" spans="1:8" ht="1.35" hidden="1" customHeight="1" x14ac:dyDescent="0.3">
      <c r="A40" s="30" t="s">
        <v>25</v>
      </c>
      <c r="B40" s="31"/>
      <c r="C40" s="31"/>
      <c r="D40" s="31"/>
      <c r="E40" s="31"/>
      <c r="F40" s="31"/>
      <c r="G40" s="31"/>
      <c r="H40" s="31"/>
    </row>
    <row r="41" spans="1:8" hidden="1" x14ac:dyDescent="0.3">
      <c r="A41" s="31"/>
      <c r="B41" s="31"/>
      <c r="C41" s="31"/>
      <c r="D41" s="31"/>
      <c r="E41" s="31"/>
      <c r="F41" s="31"/>
      <c r="G41" s="31"/>
      <c r="H41" s="31"/>
    </row>
    <row r="42" spans="1:8" hidden="1" x14ac:dyDescent="0.3">
      <c r="A42" s="31"/>
      <c r="B42" s="31"/>
      <c r="C42" s="31"/>
      <c r="D42" s="31"/>
      <c r="E42" s="31"/>
      <c r="F42" s="31"/>
      <c r="G42" s="31"/>
      <c r="H42" s="31"/>
    </row>
    <row r="43" spans="1:8" ht="30.75" hidden="1" customHeight="1" x14ac:dyDescent="0.3">
      <c r="A43" s="31"/>
      <c r="B43" s="31"/>
      <c r="C43" s="31"/>
      <c r="D43" s="31"/>
      <c r="E43" s="31"/>
      <c r="F43" s="31"/>
      <c r="G43" s="31"/>
      <c r="H43" s="31"/>
    </row>
    <row r="44" spans="1:8" x14ac:dyDescent="0.3">
      <c r="A44" s="4"/>
      <c r="B44" s="4"/>
      <c r="C44" s="4"/>
      <c r="D44" s="4"/>
      <c r="E44" s="4"/>
      <c r="F44" s="4"/>
      <c r="G44" s="6"/>
      <c r="H44"/>
    </row>
    <row r="45" spans="1:8" x14ac:dyDescent="0.3">
      <c r="A45" s="4"/>
      <c r="B45" s="4"/>
      <c r="C45" s="4"/>
      <c r="D45" s="4"/>
      <c r="E45" s="4"/>
      <c r="F45" s="4"/>
      <c r="G45" s="6"/>
      <c r="H45"/>
    </row>
    <row r="46" spans="1:8" hidden="1" x14ac:dyDescent="0.3">
      <c r="A46" s="4"/>
      <c r="B46" s="4"/>
      <c r="C46" s="4"/>
      <c r="D46" s="5"/>
      <c r="E46" s="5"/>
      <c r="F46" s="5"/>
      <c r="G46" s="6"/>
      <c r="H46"/>
    </row>
    <row r="47" spans="1:8" hidden="1" x14ac:dyDescent="0.3">
      <c r="A47" s="4" t="s">
        <v>16</v>
      </c>
      <c r="B47" s="4"/>
      <c r="C47" s="4"/>
      <c r="D47" s="4" t="s">
        <v>64</v>
      </c>
      <c r="E47" s="4"/>
      <c r="F47" s="4"/>
      <c r="G47" s="6"/>
      <c r="H47"/>
    </row>
    <row r="48" spans="1:8" hidden="1" x14ac:dyDescent="0.3">
      <c r="A48" s="4"/>
      <c r="B48" s="4"/>
      <c r="C48" s="4"/>
      <c r="D48" s="4" t="s">
        <v>66</v>
      </c>
      <c r="E48" s="4"/>
      <c r="F48" s="4"/>
      <c r="G48" s="6"/>
      <c r="H48"/>
    </row>
    <row r="49" spans="1:8" hidden="1" x14ac:dyDescent="0.3">
      <c r="A49" s="4"/>
      <c r="B49" s="4"/>
      <c r="C49" s="4"/>
      <c r="D49" s="4"/>
      <c r="E49" s="4"/>
      <c r="F49" s="4"/>
      <c r="G49" s="6"/>
      <c r="H49"/>
    </row>
    <row r="50" spans="1:8" hidden="1" x14ac:dyDescent="0.3">
      <c r="A50" s="4"/>
      <c r="B50" s="4"/>
      <c r="C50" s="4"/>
      <c r="D50" s="4"/>
      <c r="E50" s="4"/>
      <c r="F50" s="4"/>
      <c r="G50" s="6"/>
      <c r="H50"/>
    </row>
    <row r="51" spans="1:8" hidden="1" x14ac:dyDescent="0.3">
      <c r="A51" s="4"/>
      <c r="B51" s="4"/>
      <c r="C51" s="4"/>
      <c r="D51" s="4"/>
      <c r="E51" s="4"/>
      <c r="F51" s="4"/>
      <c r="G51" s="6"/>
      <c r="H51"/>
    </row>
    <row r="52" spans="1:8" hidden="1" x14ac:dyDescent="0.3">
      <c r="B52" s="4"/>
      <c r="C52" s="4"/>
      <c r="D52" s="5"/>
      <c r="E52" s="5"/>
      <c r="F52" s="5"/>
      <c r="G52" s="6"/>
      <c r="H52"/>
    </row>
    <row r="53" spans="1:8" hidden="1" x14ac:dyDescent="0.3">
      <c r="A53" s="4" t="s">
        <v>75</v>
      </c>
      <c r="B53" s="4"/>
      <c r="C53" s="4"/>
      <c r="D53" s="4" t="s">
        <v>17</v>
      </c>
      <c r="E53" s="4"/>
      <c r="F53" s="4"/>
      <c r="G53" s="6"/>
      <c r="H53"/>
    </row>
    <row r="54" spans="1:8" hidden="1" x14ac:dyDescent="0.3">
      <c r="A54" s="4"/>
      <c r="B54" s="4"/>
      <c r="C54" s="4"/>
      <c r="D54" s="4" t="s">
        <v>88</v>
      </c>
      <c r="E54" s="4"/>
      <c r="F54" s="4"/>
      <c r="G54" s="6"/>
      <c r="H54"/>
    </row>
    <row r="55" spans="1:8" hidden="1" x14ac:dyDescent="0.3">
      <c r="A55" s="4"/>
      <c r="B55" s="4"/>
      <c r="C55" s="4"/>
      <c r="D55" s="4"/>
      <c r="E55" s="4"/>
      <c r="F55" s="4"/>
      <c r="G55" s="6"/>
      <c r="H55"/>
    </row>
    <row r="56" spans="1:8" hidden="1" x14ac:dyDescent="0.3">
      <c r="A56" s="4"/>
      <c r="B56" s="4"/>
      <c r="C56" s="4"/>
      <c r="D56" s="4"/>
      <c r="E56" s="4"/>
      <c r="F56" s="4"/>
      <c r="G56" s="6"/>
      <c r="H56"/>
    </row>
    <row r="57" spans="1:8" hidden="1" x14ac:dyDescent="0.3">
      <c r="A57" s="4"/>
      <c r="B57" s="4"/>
      <c r="C57" s="4"/>
      <c r="D57" s="4"/>
      <c r="E57" s="4"/>
      <c r="F57" s="4"/>
      <c r="G57" s="6"/>
      <c r="H57"/>
    </row>
    <row r="58" spans="1:8" hidden="1" x14ac:dyDescent="0.3">
      <c r="A58" s="4"/>
      <c r="B58" s="4"/>
      <c r="C58" s="4"/>
      <c r="D58" s="5"/>
      <c r="E58" s="5"/>
      <c r="F58" s="5"/>
      <c r="G58" s="6"/>
      <c r="H58"/>
    </row>
    <row r="59" spans="1:8" hidden="1" x14ac:dyDescent="0.3">
      <c r="A59" s="4" t="s">
        <v>19</v>
      </c>
      <c r="B59" s="4"/>
      <c r="C59" s="4"/>
      <c r="D59" s="16" t="s">
        <v>89</v>
      </c>
      <c r="E59" s="4"/>
      <c r="F59" s="4"/>
      <c r="G59" s="6"/>
      <c r="H59"/>
    </row>
    <row r="60" spans="1:8" hidden="1" x14ac:dyDescent="0.3">
      <c r="A60" s="4"/>
      <c r="B60" s="4"/>
      <c r="C60" s="4"/>
      <c r="D60" s="16" t="s">
        <v>63</v>
      </c>
      <c r="E60" s="4"/>
      <c r="F60" s="4"/>
      <c r="G60" s="6"/>
      <c r="H60"/>
    </row>
    <row r="61" spans="1:8" hidden="1" x14ac:dyDescent="0.3">
      <c r="H61"/>
    </row>
    <row r="62" spans="1:8" hidden="1" x14ac:dyDescent="0.3">
      <c r="H62"/>
    </row>
    <row r="63" spans="1:8" hidden="1" x14ac:dyDescent="0.3">
      <c r="H63"/>
    </row>
  </sheetData>
  <mergeCells count="19">
    <mergeCell ref="A40:H43"/>
    <mergeCell ref="B26:D26"/>
    <mergeCell ref="B27:D27"/>
    <mergeCell ref="B29:D29"/>
    <mergeCell ref="B30:D30"/>
    <mergeCell ref="B35:D35"/>
    <mergeCell ref="B36:D36"/>
    <mergeCell ref="B20:D20"/>
    <mergeCell ref="B21:D21"/>
    <mergeCell ref="B22:D22"/>
    <mergeCell ref="B23:D23"/>
    <mergeCell ref="B24:D24"/>
    <mergeCell ref="B25:D25"/>
    <mergeCell ref="A1:H1"/>
    <mergeCell ref="A14:D14"/>
    <mergeCell ref="B15:D15"/>
    <mergeCell ref="B16:D16"/>
    <mergeCell ref="A18:D18"/>
    <mergeCell ref="B19:D19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1F1C3-D9E6-4769-ABC7-AC9FDA9F763A}">
  <sheetPr>
    <pageSetUpPr fitToPage="1"/>
  </sheetPr>
  <dimension ref="A1:J63"/>
  <sheetViews>
    <sheetView workbookViewId="0">
      <selection activeCell="K27" sqref="K27"/>
    </sheetView>
  </sheetViews>
  <sheetFormatPr defaultColWidth="8.88671875" defaultRowHeight="14.4" x14ac:dyDescent="0.3"/>
  <cols>
    <col min="1" max="1" width="3.33203125" customWidth="1"/>
    <col min="6" max="6" width="16.109375" style="3" customWidth="1"/>
    <col min="7" max="7" width="0.88671875" customWidth="1"/>
    <col min="8" max="8" width="14.44140625" style="3" hidden="1" customWidth="1"/>
    <col min="9" max="9" width="9.44140625" hidden="1" customWidth="1"/>
    <col min="10" max="10" width="11.109375" bestFit="1" customWidth="1"/>
  </cols>
  <sheetData>
    <row r="1" spans="1:10" x14ac:dyDescent="0.3">
      <c r="A1" s="28" t="s">
        <v>27</v>
      </c>
      <c r="B1" s="28"/>
      <c r="C1" s="28"/>
      <c r="D1" s="28"/>
      <c r="E1" s="28"/>
      <c r="F1" s="28"/>
      <c r="G1" s="28"/>
      <c r="H1" s="28"/>
    </row>
    <row r="4" spans="1:10" x14ac:dyDescent="0.3">
      <c r="A4" s="1" t="s">
        <v>0</v>
      </c>
    </row>
    <row r="5" spans="1:10" x14ac:dyDescent="0.3">
      <c r="A5" t="s">
        <v>69</v>
      </c>
    </row>
    <row r="6" spans="1:10" x14ac:dyDescent="0.3">
      <c r="A6" t="s">
        <v>20</v>
      </c>
    </row>
    <row r="7" spans="1:10" x14ac:dyDescent="0.3">
      <c r="A7" t="s">
        <v>24</v>
      </c>
    </row>
    <row r="8" spans="1:10" x14ac:dyDescent="0.3">
      <c r="A8" t="s">
        <v>21</v>
      </c>
    </row>
    <row r="9" spans="1:10" x14ac:dyDescent="0.3">
      <c r="A9" t="s">
        <v>97</v>
      </c>
    </row>
    <row r="13" spans="1:10" x14ac:dyDescent="0.3">
      <c r="F13" s="13" t="s">
        <v>14</v>
      </c>
      <c r="G13" s="19"/>
      <c r="H13" s="13" t="s">
        <v>15</v>
      </c>
    </row>
    <row r="14" spans="1:10" x14ac:dyDescent="0.3">
      <c r="A14" s="29" t="s">
        <v>1</v>
      </c>
      <c r="B14" s="29"/>
      <c r="C14" s="29"/>
      <c r="D14" s="29"/>
    </row>
    <row r="15" spans="1:10" x14ac:dyDescent="0.3">
      <c r="B15" s="27" t="s">
        <v>2</v>
      </c>
      <c r="C15" s="27"/>
      <c r="D15" s="27"/>
      <c r="F15" s="7">
        <v>398959</v>
      </c>
      <c r="H15" s="10">
        <v>158830.62</v>
      </c>
      <c r="I15" s="15">
        <f>H15-F15</f>
        <v>-240128.38</v>
      </c>
      <c r="J15" s="26"/>
    </row>
    <row r="16" spans="1:10" x14ac:dyDescent="0.3">
      <c r="B16" s="27" t="s">
        <v>74</v>
      </c>
      <c r="C16" s="27"/>
      <c r="D16" s="27"/>
      <c r="F16" s="8">
        <v>398959</v>
      </c>
      <c r="G16" s="8"/>
      <c r="H16" s="8">
        <f>H15</f>
        <v>158830.62</v>
      </c>
      <c r="J16" s="15"/>
    </row>
    <row r="17" spans="1:8" x14ac:dyDescent="0.3">
      <c r="F17" s="3" t="s">
        <v>95</v>
      </c>
    </row>
    <row r="18" spans="1:8" x14ac:dyDescent="0.3">
      <c r="A18" s="29" t="s">
        <v>3</v>
      </c>
      <c r="B18" s="27"/>
      <c r="C18" s="27"/>
      <c r="D18" s="27"/>
    </row>
    <row r="19" spans="1:8" x14ac:dyDescent="0.3">
      <c r="B19" s="27" t="s">
        <v>4</v>
      </c>
      <c r="C19" s="27"/>
      <c r="D19" s="27"/>
      <c r="F19" s="24">
        <v>149585.87000000002</v>
      </c>
      <c r="H19" s="9">
        <f>F19</f>
        <v>149585.87000000002</v>
      </c>
    </row>
    <row r="20" spans="1:8" x14ac:dyDescent="0.3">
      <c r="B20" s="27" t="s">
        <v>5</v>
      </c>
      <c r="C20" s="27"/>
      <c r="D20" s="27"/>
      <c r="F20" s="25">
        <v>28809.7</v>
      </c>
      <c r="H20" s="3">
        <f>F20</f>
        <v>28809.7</v>
      </c>
    </row>
    <row r="21" spans="1:8" x14ac:dyDescent="0.3">
      <c r="B21" s="27" t="s">
        <v>6</v>
      </c>
      <c r="C21" s="27"/>
      <c r="D21" s="27"/>
      <c r="F21" s="25">
        <v>0</v>
      </c>
    </row>
    <row r="22" spans="1:8" x14ac:dyDescent="0.3">
      <c r="B22" s="27" t="s">
        <v>7</v>
      </c>
      <c r="C22" s="27"/>
      <c r="D22" s="27"/>
      <c r="F22" s="25">
        <v>15519.27</v>
      </c>
      <c r="H22" s="3">
        <f>F22</f>
        <v>15519.27</v>
      </c>
    </row>
    <row r="23" spans="1:8" x14ac:dyDescent="0.3">
      <c r="B23" s="27" t="s">
        <v>22</v>
      </c>
      <c r="C23" s="27"/>
      <c r="D23" s="27"/>
      <c r="F23" s="25">
        <v>0</v>
      </c>
      <c r="H23" s="3">
        <f t="shared" ref="H23:H25" si="0">F23</f>
        <v>0</v>
      </c>
    </row>
    <row r="24" spans="1:8" x14ac:dyDescent="0.3">
      <c r="B24" s="27" t="s">
        <v>8</v>
      </c>
      <c r="C24" s="27"/>
      <c r="D24" s="27"/>
      <c r="F24" s="25">
        <v>21457.11</v>
      </c>
      <c r="H24" s="3">
        <f t="shared" si="0"/>
        <v>21457.11</v>
      </c>
    </row>
    <row r="25" spans="1:8" x14ac:dyDescent="0.3">
      <c r="B25" s="27" t="s">
        <v>9</v>
      </c>
      <c r="C25" s="27"/>
      <c r="D25" s="27"/>
      <c r="F25" s="25">
        <v>0</v>
      </c>
      <c r="H25" s="3">
        <f t="shared" si="0"/>
        <v>0</v>
      </c>
    </row>
    <row r="26" spans="1:8" x14ac:dyDescent="0.3">
      <c r="B26" s="27" t="s">
        <v>10</v>
      </c>
      <c r="C26" s="27"/>
      <c r="D26" s="27"/>
      <c r="F26" s="25">
        <v>0</v>
      </c>
    </row>
    <row r="27" spans="1:8" x14ac:dyDescent="0.3">
      <c r="B27" s="27" t="s">
        <v>11</v>
      </c>
      <c r="C27" s="27"/>
      <c r="D27" s="27"/>
      <c r="F27" s="25">
        <v>0</v>
      </c>
    </row>
    <row r="28" spans="1:8" x14ac:dyDescent="0.3">
      <c r="B28" t="s">
        <v>26</v>
      </c>
      <c r="F28" s="25">
        <v>0</v>
      </c>
    </row>
    <row r="29" spans="1:8" x14ac:dyDescent="0.3">
      <c r="B29" s="27" t="s">
        <v>12</v>
      </c>
      <c r="C29" s="27"/>
      <c r="D29" s="27"/>
      <c r="F29" s="25">
        <v>43066.53</v>
      </c>
      <c r="H29" s="3">
        <f t="shared" ref="H29" si="1">F29</f>
        <v>43066.53</v>
      </c>
    </row>
    <row r="30" spans="1:8" ht="15" thickBot="1" x14ac:dyDescent="0.35">
      <c r="B30" s="27" t="s">
        <v>13</v>
      </c>
      <c r="C30" s="27"/>
      <c r="D30" s="27"/>
      <c r="F30" s="11">
        <v>258438.48</v>
      </c>
      <c r="H30" s="14">
        <f>SUM(H19:H29)</f>
        <v>258438.48</v>
      </c>
    </row>
    <row r="31" spans="1:8" ht="15" thickTop="1" x14ac:dyDescent="0.3"/>
    <row r="32" spans="1:8" x14ac:dyDescent="0.3">
      <c r="A32" s="1" t="s">
        <v>73</v>
      </c>
      <c r="F32" s="9">
        <v>140520.51999999999</v>
      </c>
      <c r="H32" s="9">
        <f>H16-H30</f>
        <v>-99607.860000000015</v>
      </c>
    </row>
    <row r="34" spans="1:8" x14ac:dyDescent="0.3">
      <c r="A34" s="1" t="s">
        <v>70</v>
      </c>
    </row>
    <row r="35" spans="1:8" x14ac:dyDescent="0.3">
      <c r="B35" s="27" t="s">
        <v>71</v>
      </c>
      <c r="C35" s="27"/>
      <c r="D35" s="27"/>
      <c r="F35" s="10">
        <v>262110.83999999997</v>
      </c>
      <c r="H35" s="10">
        <f>374972</f>
        <v>374972</v>
      </c>
    </row>
    <row r="36" spans="1:8" x14ac:dyDescent="0.3">
      <c r="B36" s="27" t="s">
        <v>72</v>
      </c>
      <c r="C36" s="27"/>
      <c r="D36" s="27"/>
      <c r="F36" s="10">
        <v>402631.36</v>
      </c>
      <c r="H36" s="10">
        <f>H35+H32</f>
        <v>275364.14</v>
      </c>
    </row>
    <row r="39" spans="1:8" hidden="1" x14ac:dyDescent="0.3">
      <c r="A39" s="12" t="s">
        <v>23</v>
      </c>
    </row>
    <row r="40" spans="1:8" ht="1.35" hidden="1" customHeight="1" x14ac:dyDescent="0.3">
      <c r="A40" s="30" t="s">
        <v>25</v>
      </c>
      <c r="B40" s="31"/>
      <c r="C40" s="31"/>
      <c r="D40" s="31"/>
      <c r="E40" s="31"/>
      <c r="F40" s="31"/>
      <c r="G40" s="31"/>
      <c r="H40" s="31"/>
    </row>
    <row r="41" spans="1:8" hidden="1" x14ac:dyDescent="0.3">
      <c r="A41" s="31"/>
      <c r="B41" s="31"/>
      <c r="C41" s="31"/>
      <c r="D41" s="31"/>
      <c r="E41" s="31"/>
      <c r="F41" s="31"/>
      <c r="G41" s="31"/>
      <c r="H41" s="31"/>
    </row>
    <row r="42" spans="1:8" hidden="1" x14ac:dyDescent="0.3">
      <c r="A42" s="31"/>
      <c r="B42" s="31"/>
      <c r="C42" s="31"/>
      <c r="D42" s="31"/>
      <c r="E42" s="31"/>
      <c r="F42" s="31"/>
      <c r="G42" s="31"/>
      <c r="H42" s="31"/>
    </row>
    <row r="43" spans="1:8" ht="30.75" hidden="1" customHeight="1" x14ac:dyDescent="0.3">
      <c r="A43" s="31"/>
      <c r="B43" s="31"/>
      <c r="C43" s="31"/>
      <c r="D43" s="31"/>
      <c r="E43" s="31"/>
      <c r="F43" s="31"/>
      <c r="G43" s="31"/>
      <c r="H43" s="31"/>
    </row>
    <row r="44" spans="1:8" x14ac:dyDescent="0.3">
      <c r="A44" s="4"/>
      <c r="B44" s="4"/>
      <c r="C44" s="4"/>
      <c r="D44" s="4"/>
      <c r="E44" s="4"/>
      <c r="F44" s="4"/>
      <c r="G44" s="6"/>
      <c r="H44"/>
    </row>
    <row r="45" spans="1:8" x14ac:dyDescent="0.3">
      <c r="A45" s="4"/>
      <c r="B45" s="4"/>
      <c r="C45" s="4"/>
      <c r="D45" s="4"/>
      <c r="E45" s="4"/>
      <c r="F45" s="4"/>
      <c r="G45" s="6"/>
      <c r="H45"/>
    </row>
    <row r="46" spans="1:8" hidden="1" x14ac:dyDescent="0.3">
      <c r="A46" s="4"/>
      <c r="B46" s="4"/>
      <c r="C46" s="4"/>
      <c r="D46" s="5"/>
      <c r="E46" s="5"/>
      <c r="F46" s="5"/>
      <c r="G46" s="6"/>
      <c r="H46"/>
    </row>
    <row r="47" spans="1:8" hidden="1" x14ac:dyDescent="0.3">
      <c r="A47" s="4" t="s">
        <v>16</v>
      </c>
      <c r="B47" s="4"/>
      <c r="C47" s="4"/>
      <c r="D47" s="4" t="s">
        <v>64</v>
      </c>
      <c r="E47" s="4"/>
      <c r="F47" s="4"/>
      <c r="G47" s="6"/>
      <c r="H47"/>
    </row>
    <row r="48" spans="1:8" hidden="1" x14ac:dyDescent="0.3">
      <c r="A48" s="4"/>
      <c r="B48" s="4"/>
      <c r="C48" s="4"/>
      <c r="D48" s="4" t="s">
        <v>66</v>
      </c>
      <c r="E48" s="4"/>
      <c r="F48" s="4"/>
      <c r="G48" s="6"/>
      <c r="H48"/>
    </row>
    <row r="49" spans="1:8" hidden="1" x14ac:dyDescent="0.3">
      <c r="A49" s="4"/>
      <c r="B49" s="4"/>
      <c r="C49" s="4"/>
      <c r="D49" s="4"/>
      <c r="E49" s="4"/>
      <c r="F49" s="4"/>
      <c r="G49" s="6"/>
      <c r="H49"/>
    </row>
    <row r="50" spans="1:8" hidden="1" x14ac:dyDescent="0.3">
      <c r="A50" s="4"/>
      <c r="B50" s="4"/>
      <c r="C50" s="4"/>
      <c r="D50" s="4"/>
      <c r="E50" s="4"/>
      <c r="F50" s="4"/>
      <c r="G50" s="6"/>
      <c r="H50"/>
    </row>
    <row r="51" spans="1:8" hidden="1" x14ac:dyDescent="0.3">
      <c r="A51" s="4"/>
      <c r="B51" s="4"/>
      <c r="C51" s="4"/>
      <c r="D51" s="4"/>
      <c r="E51" s="4"/>
      <c r="F51" s="4"/>
      <c r="G51" s="6"/>
      <c r="H51"/>
    </row>
    <row r="52" spans="1:8" hidden="1" x14ac:dyDescent="0.3">
      <c r="B52" s="4"/>
      <c r="C52" s="4"/>
      <c r="D52" s="5"/>
      <c r="E52" s="5"/>
      <c r="F52" s="5"/>
      <c r="G52" s="6"/>
      <c r="H52"/>
    </row>
    <row r="53" spans="1:8" hidden="1" x14ac:dyDescent="0.3">
      <c r="A53" s="4" t="s">
        <v>75</v>
      </c>
      <c r="B53" s="4"/>
      <c r="C53" s="4"/>
      <c r="D53" s="4" t="s">
        <v>17</v>
      </c>
      <c r="E53" s="4"/>
      <c r="F53" s="4"/>
      <c r="G53" s="6"/>
      <c r="H53"/>
    </row>
    <row r="54" spans="1:8" hidden="1" x14ac:dyDescent="0.3">
      <c r="A54" s="4"/>
      <c r="B54" s="4"/>
      <c r="C54" s="4"/>
      <c r="D54" s="4" t="s">
        <v>88</v>
      </c>
      <c r="E54" s="4"/>
      <c r="F54" s="4"/>
      <c r="G54" s="6"/>
      <c r="H54"/>
    </row>
    <row r="55" spans="1:8" hidden="1" x14ac:dyDescent="0.3">
      <c r="A55" s="4"/>
      <c r="B55" s="4"/>
      <c r="C55" s="4"/>
      <c r="D55" s="4"/>
      <c r="E55" s="4"/>
      <c r="F55" s="4"/>
      <c r="G55" s="6"/>
      <c r="H55"/>
    </row>
    <row r="56" spans="1:8" hidden="1" x14ac:dyDescent="0.3">
      <c r="A56" s="4"/>
      <c r="B56" s="4"/>
      <c r="C56" s="4"/>
      <c r="D56" s="4"/>
      <c r="E56" s="4"/>
      <c r="F56" s="4"/>
      <c r="G56" s="6"/>
      <c r="H56"/>
    </row>
    <row r="57" spans="1:8" hidden="1" x14ac:dyDescent="0.3">
      <c r="A57" s="4"/>
      <c r="B57" s="4"/>
      <c r="C57" s="4"/>
      <c r="D57" s="4"/>
      <c r="E57" s="4"/>
      <c r="F57" s="4"/>
      <c r="G57" s="6"/>
      <c r="H57"/>
    </row>
    <row r="58" spans="1:8" hidden="1" x14ac:dyDescent="0.3">
      <c r="A58" s="4"/>
      <c r="B58" s="4"/>
      <c r="C58" s="4"/>
      <c r="D58" s="5"/>
      <c r="E58" s="5"/>
      <c r="F58" s="5"/>
      <c r="G58" s="6"/>
      <c r="H58"/>
    </row>
    <row r="59" spans="1:8" hidden="1" x14ac:dyDescent="0.3">
      <c r="A59" s="4" t="s">
        <v>19</v>
      </c>
      <c r="B59" s="4"/>
      <c r="C59" s="4"/>
      <c r="D59" s="16" t="s">
        <v>89</v>
      </c>
      <c r="E59" s="4"/>
      <c r="F59" s="4"/>
      <c r="G59" s="6"/>
      <c r="H59"/>
    </row>
    <row r="60" spans="1:8" hidden="1" x14ac:dyDescent="0.3">
      <c r="A60" s="4"/>
      <c r="B60" s="4"/>
      <c r="C60" s="4"/>
      <c r="D60" s="16" t="s">
        <v>63</v>
      </c>
      <c r="E60" s="4"/>
      <c r="F60" s="4"/>
      <c r="G60" s="6"/>
      <c r="H60"/>
    </row>
    <row r="61" spans="1:8" hidden="1" x14ac:dyDescent="0.3">
      <c r="H61"/>
    </row>
    <row r="62" spans="1:8" hidden="1" x14ac:dyDescent="0.3">
      <c r="H62"/>
    </row>
    <row r="63" spans="1:8" hidden="1" x14ac:dyDescent="0.3">
      <c r="H63"/>
    </row>
  </sheetData>
  <mergeCells count="19">
    <mergeCell ref="A40:H43"/>
    <mergeCell ref="B26:D26"/>
    <mergeCell ref="B27:D27"/>
    <mergeCell ref="B29:D29"/>
    <mergeCell ref="B30:D30"/>
    <mergeCell ref="B35:D35"/>
    <mergeCell ref="B36:D36"/>
    <mergeCell ref="B20:D20"/>
    <mergeCell ref="B21:D21"/>
    <mergeCell ref="B22:D22"/>
    <mergeCell ref="B23:D23"/>
    <mergeCell ref="B24:D24"/>
    <mergeCell ref="B25:D25"/>
    <mergeCell ref="A1:H1"/>
    <mergeCell ref="A14:D14"/>
    <mergeCell ref="B15:D15"/>
    <mergeCell ref="B16:D16"/>
    <mergeCell ref="A18:D18"/>
    <mergeCell ref="B19:D19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4F3F-DFE4-47E9-8487-EFC94CE4B0F6}">
  <sheetPr>
    <pageSetUpPr fitToPage="1"/>
  </sheetPr>
  <dimension ref="A1:N63"/>
  <sheetViews>
    <sheetView topLeftCell="A19" workbookViewId="0">
      <selection activeCell="K36" sqref="K36"/>
    </sheetView>
  </sheetViews>
  <sheetFormatPr defaultColWidth="8.88671875" defaultRowHeight="14.4" x14ac:dyDescent="0.3"/>
  <cols>
    <col min="1" max="1" width="3.33203125" customWidth="1"/>
    <col min="6" max="6" width="16.109375" style="3" customWidth="1"/>
    <col min="7" max="7" width="0.88671875" customWidth="1"/>
    <col min="8" max="8" width="14.44140625" style="3" hidden="1" customWidth="1"/>
    <col min="9" max="9" width="9.44140625" hidden="1" customWidth="1"/>
    <col min="11" max="11" width="9.6640625" bestFit="1" customWidth="1"/>
  </cols>
  <sheetData>
    <row r="1" spans="1:9" x14ac:dyDescent="0.3">
      <c r="A1" s="28" t="s">
        <v>27</v>
      </c>
      <c r="B1" s="28"/>
      <c r="C1" s="28"/>
      <c r="D1" s="28"/>
      <c r="E1" s="28"/>
      <c r="F1" s="28"/>
      <c r="G1" s="28"/>
      <c r="H1" s="28"/>
    </row>
    <row r="4" spans="1:9" x14ac:dyDescent="0.3">
      <c r="A4" s="1" t="s">
        <v>0</v>
      </c>
    </row>
    <row r="5" spans="1:9" x14ac:dyDescent="0.3">
      <c r="A5" t="s">
        <v>69</v>
      </c>
    </row>
    <row r="6" spans="1:9" x14ac:dyDescent="0.3">
      <c r="A6" t="s">
        <v>20</v>
      </c>
    </row>
    <row r="7" spans="1:9" x14ac:dyDescent="0.3">
      <c r="A7" t="s">
        <v>24</v>
      </c>
    </row>
    <row r="8" spans="1:9" x14ac:dyDescent="0.3">
      <c r="A8" t="s">
        <v>21</v>
      </c>
    </row>
    <row r="9" spans="1:9" x14ac:dyDescent="0.3">
      <c r="A9" t="s">
        <v>90</v>
      </c>
    </row>
    <row r="13" spans="1:9" x14ac:dyDescent="0.3">
      <c r="F13" s="13" t="s">
        <v>14</v>
      </c>
      <c r="G13" s="19"/>
      <c r="H13" s="13" t="s">
        <v>15</v>
      </c>
    </row>
    <row r="14" spans="1:9" x14ac:dyDescent="0.3">
      <c r="A14" s="29" t="s">
        <v>1</v>
      </c>
      <c r="B14" s="29"/>
      <c r="C14" s="29"/>
      <c r="D14" s="29"/>
    </row>
    <row r="15" spans="1:9" x14ac:dyDescent="0.3">
      <c r="B15" s="27" t="s">
        <v>2</v>
      </c>
      <c r="C15" s="27"/>
      <c r="D15" s="27"/>
      <c r="F15" s="7">
        <v>76900</v>
      </c>
      <c r="H15" s="10">
        <v>158830.62</v>
      </c>
      <c r="I15" s="15">
        <f>H15-F15</f>
        <v>81930.62</v>
      </c>
    </row>
    <row r="16" spans="1:9" x14ac:dyDescent="0.3">
      <c r="B16" s="27" t="s">
        <v>74</v>
      </c>
      <c r="C16" s="27"/>
      <c r="D16" s="27"/>
      <c r="F16" s="8">
        <f>F15</f>
        <v>76900</v>
      </c>
      <c r="G16" s="8"/>
      <c r="H16" s="8">
        <f>H15</f>
        <v>158830.62</v>
      </c>
    </row>
    <row r="17" spans="1:11" x14ac:dyDescent="0.3">
      <c r="F17" s="3" t="s">
        <v>95</v>
      </c>
    </row>
    <row r="18" spans="1:11" x14ac:dyDescent="0.3">
      <c r="A18" s="29" t="s">
        <v>3</v>
      </c>
      <c r="B18" s="27"/>
      <c r="C18" s="27"/>
      <c r="D18" s="27"/>
    </row>
    <row r="19" spans="1:11" x14ac:dyDescent="0.3">
      <c r="B19" s="27" t="s">
        <v>4</v>
      </c>
      <c r="C19" s="27"/>
      <c r="D19" s="27"/>
      <c r="F19" s="22" cm="1">
        <f t="array" ref="F19">SUMIF(GLSA!J:J,'FY 2021 Q3'!B19:B19,GLSA!D:D)</f>
        <v>0</v>
      </c>
      <c r="H19" s="9">
        <f>F19</f>
        <v>0</v>
      </c>
    </row>
    <row r="20" spans="1:11" x14ac:dyDescent="0.3">
      <c r="B20" s="27" t="s">
        <v>5</v>
      </c>
      <c r="C20" s="27"/>
      <c r="D20" s="27"/>
      <c r="F20" s="21" cm="1">
        <f t="array" ref="F20">SUMIF(GLSA!J:J,'FY 2021 Q3'!B20:B20,GLSA!D:D)</f>
        <v>0</v>
      </c>
      <c r="H20" s="3">
        <f>F20</f>
        <v>0</v>
      </c>
    </row>
    <row r="21" spans="1:11" x14ac:dyDescent="0.3">
      <c r="B21" s="27" t="s">
        <v>6</v>
      </c>
      <c r="C21" s="27"/>
      <c r="D21" s="27"/>
      <c r="F21" s="21" cm="1">
        <f t="array" ref="F21">SUMIF(GLSA!J:J,'FY 2021 Q3'!B21:B21,GLSA!D:D)</f>
        <v>0</v>
      </c>
    </row>
    <row r="22" spans="1:11" x14ac:dyDescent="0.3">
      <c r="B22" s="27" t="s">
        <v>7</v>
      </c>
      <c r="C22" s="27"/>
      <c r="D22" s="27"/>
      <c r="F22" s="21" cm="1">
        <f t="array" ref="F22">SUMIF(GLSA!J:J,'FY 2021 Q3'!B22:B22,GLSA!D:D)</f>
        <v>0</v>
      </c>
      <c r="H22" s="3">
        <f>F22</f>
        <v>0</v>
      </c>
    </row>
    <row r="23" spans="1:11" x14ac:dyDescent="0.3">
      <c r="B23" s="27" t="s">
        <v>22</v>
      </c>
      <c r="C23" s="27"/>
      <c r="D23" s="27"/>
      <c r="F23" s="21" cm="1">
        <f t="array" ref="F23">SUMIF(GLSA!J:J,'FY 2021 Q3'!B23:B23,GLSA!D:D)</f>
        <v>0</v>
      </c>
      <c r="H23" s="3">
        <f t="shared" ref="H23:H25" si="0">F23</f>
        <v>0</v>
      </c>
    </row>
    <row r="24" spans="1:11" x14ac:dyDescent="0.3">
      <c r="B24" s="27" t="s">
        <v>8</v>
      </c>
      <c r="C24" s="27"/>
      <c r="D24" s="27"/>
      <c r="F24" s="21" cm="1">
        <f t="array" ref="F24">SUMIF(GLSA!J:J,'FY 2021 Q3'!B24:B24,GLSA!D:D)</f>
        <v>0</v>
      </c>
      <c r="H24" s="3">
        <f t="shared" si="0"/>
        <v>0</v>
      </c>
    </row>
    <row r="25" spans="1:11" x14ac:dyDescent="0.3">
      <c r="B25" s="27" t="s">
        <v>9</v>
      </c>
      <c r="C25" s="27"/>
      <c r="D25" s="27"/>
      <c r="F25" s="21" cm="1">
        <f t="array" ref="F25">SUMIF(GLSA!J:J,'FY 2021 Q3'!B25:B25,GLSA!D:D)</f>
        <v>0</v>
      </c>
      <c r="H25" s="3">
        <f t="shared" si="0"/>
        <v>0</v>
      </c>
    </row>
    <row r="26" spans="1:11" x14ac:dyDescent="0.3">
      <c r="B26" s="27" t="s">
        <v>10</v>
      </c>
      <c r="C26" s="27"/>
      <c r="D26" s="27"/>
      <c r="F26" s="21" cm="1">
        <f t="array" ref="F26">SUMIF(GLSA!J:J,'FY 2021 Q3'!B26:B26,GLSA!D:D)</f>
        <v>0</v>
      </c>
    </row>
    <row r="27" spans="1:11" x14ac:dyDescent="0.3">
      <c r="B27" s="27" t="s">
        <v>11</v>
      </c>
      <c r="C27" s="27"/>
      <c r="D27" s="27"/>
      <c r="F27" s="21" cm="1">
        <f t="array" ref="F27">SUMIF(GLSA!J:J,'FY 2021 Q3'!B27:B27,GLSA!D:D)</f>
        <v>0</v>
      </c>
    </row>
    <row r="28" spans="1:11" x14ac:dyDescent="0.3">
      <c r="B28" t="s">
        <v>26</v>
      </c>
      <c r="F28" s="21" cm="1">
        <f t="array" ref="F28">SUMIF(GLSA!J:J,'FY 2021 Q3'!B28:B28,GLSA!D:D)</f>
        <v>0</v>
      </c>
    </row>
    <row r="29" spans="1:11" x14ac:dyDescent="0.3">
      <c r="B29" s="27" t="s">
        <v>12</v>
      </c>
      <c r="C29" s="27"/>
      <c r="D29" s="27"/>
      <c r="F29" s="21" cm="1">
        <f t="array" ref="F29">SUMIF(GLSA!J:J,'FY 2021 Q3'!B29:B29,GLSA!D:D)</f>
        <v>0</v>
      </c>
      <c r="H29" s="3">
        <f t="shared" ref="H29" si="1">F29</f>
        <v>0</v>
      </c>
    </row>
    <row r="30" spans="1:11" ht="15" thickBot="1" x14ac:dyDescent="0.35">
      <c r="B30" s="27" t="s">
        <v>13</v>
      </c>
      <c r="C30" s="27"/>
      <c r="D30" s="27"/>
      <c r="F30" s="11">
        <f>SUM(F19:F29)</f>
        <v>0</v>
      </c>
      <c r="H30" s="14">
        <f>SUM(H19:H29)</f>
        <v>0</v>
      </c>
      <c r="K30" s="15"/>
    </row>
    <row r="31" spans="1:11" ht="15" thickTop="1" x14ac:dyDescent="0.3"/>
    <row r="32" spans="1:11" x14ac:dyDescent="0.3">
      <c r="A32" s="1" t="s">
        <v>73</v>
      </c>
      <c r="F32" s="9">
        <f>F16-F30</f>
        <v>76900</v>
      </c>
      <c r="H32" s="9">
        <f>H16-H30</f>
        <v>158830.62</v>
      </c>
    </row>
    <row r="34" spans="1:14" x14ac:dyDescent="0.3">
      <c r="A34" s="1" t="s">
        <v>70</v>
      </c>
    </row>
    <row r="35" spans="1:14" x14ac:dyDescent="0.3">
      <c r="B35" s="27" t="s">
        <v>71</v>
      </c>
      <c r="C35" s="27"/>
      <c r="D35" s="27"/>
      <c r="F35" s="10">
        <v>95062.47</v>
      </c>
      <c r="H35" s="10">
        <f>374972</f>
        <v>374972</v>
      </c>
      <c r="K35" s="17" t="s">
        <v>67</v>
      </c>
      <c r="L35" s="17"/>
      <c r="M35" s="17"/>
      <c r="N35" s="17"/>
    </row>
    <row r="36" spans="1:14" x14ac:dyDescent="0.3">
      <c r="B36" s="27" t="s">
        <v>72</v>
      </c>
      <c r="C36" s="27"/>
      <c r="D36" s="27"/>
      <c r="F36" s="10">
        <f>F35+F32</f>
        <v>171962.47</v>
      </c>
      <c r="H36" s="10">
        <f>H35+H32</f>
        <v>533802.62</v>
      </c>
      <c r="K36" s="23">
        <f>F36-GLSA!C19+GLSA!D19</f>
        <v>69313.439999999973</v>
      </c>
      <c r="L36" s="17" t="s">
        <v>68</v>
      </c>
      <c r="M36" s="17"/>
      <c r="N36" s="17"/>
    </row>
    <row r="39" spans="1:14" hidden="1" x14ac:dyDescent="0.3">
      <c r="A39" s="12" t="s">
        <v>23</v>
      </c>
    </row>
    <row r="40" spans="1:14" ht="1.35" hidden="1" customHeight="1" x14ac:dyDescent="0.3">
      <c r="A40" s="30" t="s">
        <v>25</v>
      </c>
      <c r="B40" s="31"/>
      <c r="C40" s="31"/>
      <c r="D40" s="31"/>
      <c r="E40" s="31"/>
      <c r="F40" s="31"/>
      <c r="G40" s="31"/>
      <c r="H40" s="31"/>
    </row>
    <row r="41" spans="1:14" hidden="1" x14ac:dyDescent="0.3">
      <c r="A41" s="31"/>
      <c r="B41" s="31"/>
      <c r="C41" s="31"/>
      <c r="D41" s="31"/>
      <c r="E41" s="31"/>
      <c r="F41" s="31"/>
      <c r="G41" s="31"/>
      <c r="H41" s="31"/>
    </row>
    <row r="42" spans="1:14" hidden="1" x14ac:dyDescent="0.3">
      <c r="A42" s="31"/>
      <c r="B42" s="31"/>
      <c r="C42" s="31"/>
      <c r="D42" s="31"/>
      <c r="E42" s="31"/>
      <c r="F42" s="31"/>
      <c r="G42" s="31"/>
      <c r="H42" s="31"/>
    </row>
    <row r="43" spans="1:14" ht="30.75" hidden="1" customHeight="1" x14ac:dyDescent="0.3">
      <c r="A43" s="31"/>
      <c r="B43" s="31"/>
      <c r="C43" s="31"/>
      <c r="D43" s="31"/>
      <c r="E43" s="31"/>
      <c r="F43" s="31"/>
      <c r="G43" s="31"/>
      <c r="H43" s="31"/>
    </row>
    <row r="44" spans="1:14" x14ac:dyDescent="0.3">
      <c r="A44" s="4"/>
      <c r="B44" s="4"/>
      <c r="C44" s="4"/>
      <c r="D44" s="4"/>
      <c r="E44" s="4"/>
      <c r="F44" s="4"/>
      <c r="G44" s="6"/>
      <c r="H44"/>
    </row>
    <row r="45" spans="1:14" x14ac:dyDescent="0.3">
      <c r="A45" s="4"/>
      <c r="B45" s="4"/>
      <c r="C45" s="4"/>
      <c r="D45" s="4"/>
      <c r="E45" s="4"/>
      <c r="F45" s="4"/>
      <c r="G45" s="6"/>
      <c r="H45"/>
    </row>
    <row r="46" spans="1:14" x14ac:dyDescent="0.3">
      <c r="A46" s="4"/>
      <c r="B46" s="4"/>
      <c r="C46" s="4"/>
      <c r="D46" s="5"/>
      <c r="E46" s="5"/>
      <c r="F46" s="5"/>
      <c r="G46" s="6"/>
      <c r="H46"/>
    </row>
    <row r="47" spans="1:14" x14ac:dyDescent="0.3">
      <c r="A47" s="4" t="s">
        <v>16</v>
      </c>
      <c r="B47" s="4"/>
      <c r="C47" s="4"/>
      <c r="D47" s="4" t="s">
        <v>64</v>
      </c>
      <c r="E47" s="4"/>
      <c r="F47" s="4"/>
      <c r="G47" s="6"/>
      <c r="H47"/>
    </row>
    <row r="48" spans="1:14" x14ac:dyDescent="0.3">
      <c r="A48" s="4"/>
      <c r="B48" s="4"/>
      <c r="C48" s="4"/>
      <c r="D48" s="4" t="s">
        <v>66</v>
      </c>
      <c r="E48" s="4"/>
      <c r="F48" s="4"/>
      <c r="G48" s="6"/>
      <c r="H48"/>
    </row>
    <row r="49" spans="1:8" x14ac:dyDescent="0.3">
      <c r="A49" s="4"/>
      <c r="B49" s="4"/>
      <c r="C49" s="4"/>
      <c r="D49" s="4"/>
      <c r="E49" s="4"/>
      <c r="F49" s="4"/>
      <c r="G49" s="6"/>
      <c r="H49"/>
    </row>
    <row r="50" spans="1:8" x14ac:dyDescent="0.3">
      <c r="A50" s="4"/>
      <c r="B50" s="4"/>
      <c r="C50" s="4"/>
      <c r="D50" s="4"/>
      <c r="E50" s="4"/>
      <c r="F50" s="4"/>
      <c r="G50" s="6"/>
      <c r="H50"/>
    </row>
    <row r="51" spans="1:8" x14ac:dyDescent="0.3">
      <c r="A51" s="4"/>
      <c r="B51" s="4"/>
      <c r="C51" s="4"/>
      <c r="D51" s="4"/>
      <c r="E51" s="4"/>
      <c r="F51" s="4"/>
      <c r="G51" s="6"/>
      <c r="H51"/>
    </row>
    <row r="52" spans="1:8" x14ac:dyDescent="0.3">
      <c r="B52" s="4"/>
      <c r="C52" s="4"/>
      <c r="D52" s="5"/>
      <c r="E52" s="5"/>
      <c r="F52" s="5"/>
      <c r="G52" s="6"/>
      <c r="H52"/>
    </row>
    <row r="53" spans="1:8" x14ac:dyDescent="0.3">
      <c r="A53" s="4" t="s">
        <v>75</v>
      </c>
      <c r="B53" s="4"/>
      <c r="C53" s="4"/>
      <c r="D53" s="4" t="s">
        <v>17</v>
      </c>
      <c r="E53" s="4"/>
      <c r="F53" s="4"/>
      <c r="G53" s="6"/>
      <c r="H53"/>
    </row>
    <row r="54" spans="1:8" x14ac:dyDescent="0.3">
      <c r="A54" s="4"/>
      <c r="B54" s="4"/>
      <c r="C54" s="4"/>
      <c r="D54" s="4" t="s">
        <v>88</v>
      </c>
      <c r="E54" s="4"/>
      <c r="F54" s="4"/>
      <c r="G54" s="6"/>
      <c r="H54"/>
    </row>
    <row r="55" spans="1:8" x14ac:dyDescent="0.3">
      <c r="A55" s="4"/>
      <c r="B55" s="4"/>
      <c r="C55" s="4"/>
      <c r="D55" s="4"/>
      <c r="E55" s="4"/>
      <c r="F55" s="4"/>
      <c r="G55" s="6"/>
      <c r="H55"/>
    </row>
    <row r="56" spans="1:8" x14ac:dyDescent="0.3">
      <c r="A56" s="4"/>
      <c r="B56" s="4"/>
      <c r="C56" s="4"/>
      <c r="D56" s="4"/>
      <c r="E56" s="4"/>
      <c r="F56" s="4"/>
      <c r="G56" s="6"/>
      <c r="H56"/>
    </row>
    <row r="57" spans="1:8" x14ac:dyDescent="0.3">
      <c r="A57" s="4"/>
      <c r="B57" s="4"/>
      <c r="C57" s="4"/>
      <c r="D57" s="4"/>
      <c r="E57" s="4"/>
      <c r="F57" s="4"/>
      <c r="G57" s="6"/>
      <c r="H57"/>
    </row>
    <row r="58" spans="1:8" x14ac:dyDescent="0.3">
      <c r="A58" s="4"/>
      <c r="B58" s="4"/>
      <c r="C58" s="4"/>
      <c r="D58" s="5"/>
      <c r="E58" s="5"/>
      <c r="F58" s="5"/>
      <c r="G58" s="6"/>
      <c r="H58"/>
    </row>
    <row r="59" spans="1:8" x14ac:dyDescent="0.3">
      <c r="A59" s="4" t="s">
        <v>19</v>
      </c>
      <c r="B59" s="4"/>
      <c r="C59" s="4"/>
      <c r="D59" s="16" t="s">
        <v>89</v>
      </c>
      <c r="E59" s="4"/>
      <c r="F59" s="4"/>
      <c r="G59" s="6"/>
      <c r="H59"/>
    </row>
    <row r="60" spans="1:8" x14ac:dyDescent="0.3">
      <c r="A60" s="4"/>
      <c r="B60" s="4"/>
      <c r="C60" s="4"/>
      <c r="D60" s="16" t="s">
        <v>63</v>
      </c>
      <c r="E60" s="4"/>
      <c r="F60" s="4"/>
      <c r="G60" s="6"/>
      <c r="H60"/>
    </row>
    <row r="61" spans="1:8" x14ac:dyDescent="0.3">
      <c r="H61"/>
    </row>
    <row r="62" spans="1:8" x14ac:dyDescent="0.3">
      <c r="H62"/>
    </row>
    <row r="63" spans="1:8" x14ac:dyDescent="0.3">
      <c r="H63"/>
    </row>
  </sheetData>
  <mergeCells count="19">
    <mergeCell ref="B25:D25"/>
    <mergeCell ref="A1:H1"/>
    <mergeCell ref="A14:D14"/>
    <mergeCell ref="B15:D15"/>
    <mergeCell ref="B16:D16"/>
    <mergeCell ref="A18:D18"/>
    <mergeCell ref="B19:D19"/>
    <mergeCell ref="B20:D20"/>
    <mergeCell ref="B21:D21"/>
    <mergeCell ref="B22:D22"/>
    <mergeCell ref="B23:D23"/>
    <mergeCell ref="B24:D24"/>
    <mergeCell ref="A40:H43"/>
    <mergeCell ref="B26:D26"/>
    <mergeCell ref="B27:D27"/>
    <mergeCell ref="B29:D29"/>
    <mergeCell ref="B30:D30"/>
    <mergeCell ref="B35:D35"/>
    <mergeCell ref="B36:D36"/>
  </mergeCells>
  <pageMargins left="0.7" right="0.7" top="0.75" bottom="0.75" header="0.3" footer="0.3"/>
  <pageSetup scale="85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C59B1-0367-489E-905A-5F09C6458209}">
  <dimension ref="A1:J19"/>
  <sheetViews>
    <sheetView topLeftCell="A2" workbookViewId="0">
      <selection activeCell="K36" sqref="K36"/>
    </sheetView>
  </sheetViews>
  <sheetFormatPr defaultColWidth="9.109375" defaultRowHeight="14.4" x14ac:dyDescent="0.3"/>
  <cols>
    <col min="1" max="1" width="23.88671875" customWidth="1"/>
    <col min="2" max="2" width="65.44140625" bestFit="1" customWidth="1"/>
  </cols>
  <sheetData>
    <row r="1" spans="1:10" x14ac:dyDescent="0.3">
      <c r="A1" t="s">
        <v>93</v>
      </c>
    </row>
    <row r="2" spans="1:10" x14ac:dyDescent="0.3">
      <c r="A2" t="s">
        <v>94</v>
      </c>
    </row>
    <row r="3" spans="1:10" x14ac:dyDescent="0.3">
      <c r="A3" t="s">
        <v>28</v>
      </c>
    </row>
    <row r="4" spans="1:10" x14ac:dyDescent="0.3">
      <c r="A4" t="s">
        <v>85</v>
      </c>
    </row>
    <row r="6" spans="1:10" x14ac:dyDescent="0.3">
      <c r="A6" t="s">
        <v>30</v>
      </c>
      <c r="B6" t="s">
        <v>31</v>
      </c>
      <c r="C6" t="s">
        <v>32</v>
      </c>
      <c r="D6" t="s">
        <v>33</v>
      </c>
      <c r="E6" t="s">
        <v>34</v>
      </c>
      <c r="F6" t="s">
        <v>35</v>
      </c>
      <c r="G6" t="s">
        <v>36</v>
      </c>
      <c r="H6" t="s">
        <v>37</v>
      </c>
      <c r="I6" t="s">
        <v>86</v>
      </c>
      <c r="J6" t="s">
        <v>87</v>
      </c>
    </row>
    <row r="7" spans="1:10" x14ac:dyDescent="0.3">
      <c r="B7" t="s">
        <v>91</v>
      </c>
      <c r="C7">
        <f>90703.52+4359</f>
        <v>95062.52</v>
      </c>
      <c r="G7">
        <f>90703.52+4359</f>
        <v>95062.52</v>
      </c>
    </row>
    <row r="8" spans="1:10" x14ac:dyDescent="0.3">
      <c r="A8" t="s">
        <v>39</v>
      </c>
      <c r="B8" t="s">
        <v>40</v>
      </c>
      <c r="C8">
        <v>0</v>
      </c>
      <c r="D8">
        <v>19812.189999999999</v>
      </c>
      <c r="E8">
        <v>0</v>
      </c>
      <c r="F8">
        <v>0</v>
      </c>
      <c r="G8">
        <v>-19812.189999999999</v>
      </c>
      <c r="H8" t="s">
        <v>41</v>
      </c>
      <c r="I8" t="str">
        <f>MID(A8,16,5)</f>
        <v>51010</v>
      </c>
      <c r="J8">
        <f>IFERROR(VLOOKUP(I8,#REF!,2,FALSE),0)</f>
        <v>0</v>
      </c>
    </row>
    <row r="9" spans="1:10" x14ac:dyDescent="0.3">
      <c r="A9" t="s">
        <v>43</v>
      </c>
      <c r="B9" t="s">
        <v>44</v>
      </c>
      <c r="C9">
        <v>0</v>
      </c>
      <c r="D9">
        <v>17079.04</v>
      </c>
      <c r="E9">
        <v>0</v>
      </c>
      <c r="F9">
        <v>0</v>
      </c>
      <c r="G9">
        <v>-17079.04</v>
      </c>
      <c r="H9" t="s">
        <v>41</v>
      </c>
      <c r="I9" t="str">
        <f t="shared" ref="I9:I14" si="0">MID(A9,16,5)</f>
        <v>51020</v>
      </c>
      <c r="J9">
        <f>IFERROR(VLOOKUP(I9,#REF!,2,FALSE),0)</f>
        <v>0</v>
      </c>
    </row>
    <row r="10" spans="1:10" x14ac:dyDescent="0.3">
      <c r="A10" t="s">
        <v>45</v>
      </c>
      <c r="B10" t="s">
        <v>46</v>
      </c>
      <c r="C10">
        <v>0</v>
      </c>
      <c r="D10">
        <v>5350.44</v>
      </c>
      <c r="E10">
        <v>0</v>
      </c>
      <c r="F10">
        <v>0</v>
      </c>
      <c r="G10">
        <v>-5350.44</v>
      </c>
      <c r="H10" t="s">
        <v>41</v>
      </c>
      <c r="I10" t="str">
        <f t="shared" si="0"/>
        <v>51050</v>
      </c>
      <c r="J10">
        <f>IFERROR(VLOOKUP(I10,#REF!,2,FALSE),0)</f>
        <v>0</v>
      </c>
    </row>
    <row r="11" spans="1:10" x14ac:dyDescent="0.3">
      <c r="A11" t="s">
        <v>47</v>
      </c>
      <c r="B11" t="s">
        <v>48</v>
      </c>
      <c r="C11">
        <v>0</v>
      </c>
      <c r="D11">
        <v>530.82000000000005</v>
      </c>
      <c r="E11">
        <v>0</v>
      </c>
      <c r="F11">
        <v>0</v>
      </c>
      <c r="G11">
        <v>-530.82000000000005</v>
      </c>
      <c r="H11" t="s">
        <v>41</v>
      </c>
      <c r="I11" t="str">
        <f t="shared" ref="I11:I13" si="1">MID(A11,16,5)</f>
        <v>51050</v>
      </c>
      <c r="J11">
        <f>IFERROR(VLOOKUP(I11,#REF!,2,FALSE),0)</f>
        <v>0</v>
      </c>
    </row>
    <row r="12" spans="1:10" x14ac:dyDescent="0.3">
      <c r="A12" t="s">
        <v>51</v>
      </c>
      <c r="B12" t="s">
        <v>52</v>
      </c>
      <c r="C12">
        <v>0</v>
      </c>
      <c r="D12">
        <v>15000</v>
      </c>
      <c r="E12">
        <v>0</v>
      </c>
      <c r="F12">
        <v>0</v>
      </c>
      <c r="G12">
        <v>-15000</v>
      </c>
      <c r="H12" t="s">
        <v>41</v>
      </c>
      <c r="I12" t="str">
        <f t="shared" si="1"/>
        <v>52010</v>
      </c>
      <c r="J12">
        <f>IFERROR(VLOOKUP(I12,#REF!,2,FALSE),0)</f>
        <v>0</v>
      </c>
    </row>
    <row r="13" spans="1:10" x14ac:dyDescent="0.3">
      <c r="A13" t="s">
        <v>53</v>
      </c>
      <c r="B13" t="s">
        <v>54</v>
      </c>
      <c r="C13">
        <v>0</v>
      </c>
      <c r="D13">
        <v>0</v>
      </c>
      <c r="E13">
        <v>2000</v>
      </c>
      <c r="F13">
        <v>0</v>
      </c>
      <c r="G13">
        <v>-2000</v>
      </c>
      <c r="H13" t="s">
        <v>41</v>
      </c>
      <c r="I13" t="str">
        <f t="shared" si="1"/>
        <v>52010</v>
      </c>
      <c r="J13">
        <f>IFERROR(VLOOKUP(I13,#REF!,2,FALSE),0)</f>
        <v>0</v>
      </c>
    </row>
    <row r="14" spans="1:10" x14ac:dyDescent="0.3">
      <c r="A14" t="s">
        <v>55</v>
      </c>
      <c r="B14" t="s">
        <v>56</v>
      </c>
      <c r="C14">
        <v>0</v>
      </c>
      <c r="D14">
        <v>99</v>
      </c>
      <c r="E14">
        <v>0</v>
      </c>
      <c r="F14">
        <v>0</v>
      </c>
      <c r="G14">
        <v>-99</v>
      </c>
      <c r="H14" t="s">
        <v>41</v>
      </c>
      <c r="I14" t="str">
        <f t="shared" si="0"/>
        <v>52010</v>
      </c>
      <c r="J14">
        <f>IFERROR(VLOOKUP(I14,#REF!,2,FALSE),0)</f>
        <v>0</v>
      </c>
    </row>
    <row r="15" spans="1:10" x14ac:dyDescent="0.3">
      <c r="A15" t="s">
        <v>57</v>
      </c>
      <c r="B15" t="s">
        <v>58</v>
      </c>
      <c r="C15">
        <v>0</v>
      </c>
      <c r="D15">
        <v>8930</v>
      </c>
      <c r="E15">
        <v>1700</v>
      </c>
      <c r="F15">
        <v>0</v>
      </c>
      <c r="G15">
        <v>-10630</v>
      </c>
      <c r="H15" t="s">
        <v>41</v>
      </c>
      <c r="I15" t="str">
        <f t="shared" ref="I15:I18" si="2">MID(A15,16,5)</f>
        <v>52015</v>
      </c>
      <c r="J15">
        <f>IFERROR(VLOOKUP(I15,#REF!,2,FALSE),0)</f>
        <v>0</v>
      </c>
    </row>
    <row r="16" spans="1:10" x14ac:dyDescent="0.3">
      <c r="A16" t="s">
        <v>59</v>
      </c>
      <c r="B16" t="s">
        <v>60</v>
      </c>
      <c r="C16">
        <v>0</v>
      </c>
      <c r="D16">
        <v>78</v>
      </c>
      <c r="E16">
        <v>0</v>
      </c>
      <c r="F16">
        <v>0</v>
      </c>
      <c r="G16">
        <v>-78</v>
      </c>
      <c r="H16" t="s">
        <v>41</v>
      </c>
      <c r="I16" t="str">
        <f t="shared" si="2"/>
        <v>52015</v>
      </c>
      <c r="J16">
        <f>IFERROR(VLOOKUP(I16,#REF!,2,FALSE),0)</f>
        <v>0</v>
      </c>
    </row>
    <row r="17" spans="1:10" x14ac:dyDescent="0.3">
      <c r="A17" t="s">
        <v>81</v>
      </c>
      <c r="B17" t="s">
        <v>82</v>
      </c>
      <c r="C17">
        <v>0</v>
      </c>
      <c r="D17">
        <v>2434</v>
      </c>
      <c r="E17">
        <v>-2434</v>
      </c>
      <c r="F17">
        <v>0</v>
      </c>
      <c r="G17">
        <v>0</v>
      </c>
      <c r="H17" t="s">
        <v>41</v>
      </c>
      <c r="I17" t="str">
        <f t="shared" si="2"/>
        <v>52020</v>
      </c>
      <c r="J17">
        <f>IFERROR(VLOOKUP(I17,#REF!,2,FALSE),0)</f>
        <v>0</v>
      </c>
    </row>
    <row r="18" spans="1:10" x14ac:dyDescent="0.3">
      <c r="A18" t="s">
        <v>61</v>
      </c>
      <c r="B18" t="s">
        <v>62</v>
      </c>
      <c r="C18">
        <v>76900</v>
      </c>
      <c r="D18">
        <v>0</v>
      </c>
      <c r="E18">
        <v>0</v>
      </c>
      <c r="F18">
        <v>0</v>
      </c>
      <c r="G18">
        <v>76900</v>
      </c>
      <c r="H18" t="s">
        <v>41</v>
      </c>
      <c r="I18" t="str">
        <f t="shared" si="2"/>
        <v>52040</v>
      </c>
      <c r="J18">
        <f>IFERROR(VLOOKUP(I18,#REF!,2,FALSE),0)</f>
        <v>0</v>
      </c>
    </row>
    <row r="19" spans="1:10" x14ac:dyDescent="0.3">
      <c r="B19" t="s">
        <v>96</v>
      </c>
      <c r="C19">
        <f>SUM(C7:C18)</f>
        <v>171962.52000000002</v>
      </c>
      <c r="D19">
        <f>SUM(D7:D18)</f>
        <v>69313.489999999991</v>
      </c>
      <c r="E19">
        <f>SUM(E7:E18)</f>
        <v>1266</v>
      </c>
      <c r="F19">
        <f>SUM(F7:F18)</f>
        <v>0</v>
      </c>
      <c r="G19">
        <f>SUM(G7:G18)</f>
        <v>101383.03</v>
      </c>
      <c r="H19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3466F-1F56-49DA-A2B9-E3C7862AA582}">
  <sheetPr>
    <pageSetUpPr fitToPage="1"/>
  </sheetPr>
  <dimension ref="A1:N63"/>
  <sheetViews>
    <sheetView topLeftCell="A17" workbookViewId="0">
      <selection activeCell="K36" sqref="K36"/>
    </sheetView>
  </sheetViews>
  <sheetFormatPr defaultColWidth="8.88671875" defaultRowHeight="14.4" x14ac:dyDescent="0.3"/>
  <cols>
    <col min="1" max="1" width="3.33203125" customWidth="1"/>
    <col min="6" max="6" width="16.109375" style="3" customWidth="1"/>
    <col min="7" max="7" width="0.88671875" customWidth="1"/>
    <col min="8" max="8" width="14.44140625" style="3" hidden="1" customWidth="1"/>
    <col min="9" max="9" width="9.44140625" hidden="1" customWidth="1"/>
    <col min="11" max="11" width="9.6640625" bestFit="1" customWidth="1"/>
  </cols>
  <sheetData>
    <row r="1" spans="1:9" x14ac:dyDescent="0.3">
      <c r="A1" s="28" t="s">
        <v>27</v>
      </c>
      <c r="B1" s="28"/>
      <c r="C1" s="28"/>
      <c r="D1" s="28"/>
      <c r="E1" s="28"/>
      <c r="F1" s="28"/>
      <c r="G1" s="28"/>
      <c r="H1" s="28"/>
    </row>
    <row r="4" spans="1:9" x14ac:dyDescent="0.3">
      <c r="A4" s="1" t="s">
        <v>0</v>
      </c>
    </row>
    <row r="5" spans="1:9" x14ac:dyDescent="0.3">
      <c r="A5" t="s">
        <v>69</v>
      </c>
    </row>
    <row r="6" spans="1:9" x14ac:dyDescent="0.3">
      <c r="A6" t="s">
        <v>20</v>
      </c>
    </row>
    <row r="7" spans="1:9" x14ac:dyDescent="0.3">
      <c r="A7" t="s">
        <v>24</v>
      </c>
    </row>
    <row r="8" spans="1:9" x14ac:dyDescent="0.3">
      <c r="A8" t="s">
        <v>21</v>
      </c>
    </row>
    <row r="9" spans="1:9" x14ac:dyDescent="0.3">
      <c r="A9" t="s">
        <v>83</v>
      </c>
    </row>
    <row r="13" spans="1:9" x14ac:dyDescent="0.3">
      <c r="F13" s="13" t="s">
        <v>14</v>
      </c>
      <c r="G13" s="19"/>
      <c r="H13" s="13" t="s">
        <v>15</v>
      </c>
    </row>
    <row r="14" spans="1:9" x14ac:dyDescent="0.3">
      <c r="A14" s="29" t="s">
        <v>1</v>
      </c>
      <c r="B14" s="29"/>
      <c r="C14" s="29"/>
      <c r="D14" s="29"/>
    </row>
    <row r="15" spans="1:9" x14ac:dyDescent="0.3">
      <c r="B15" s="27" t="s">
        <v>2</v>
      </c>
      <c r="C15" s="27"/>
      <c r="D15" s="27"/>
      <c r="F15" s="7">
        <f>217128.58-48853.58</f>
        <v>168275</v>
      </c>
      <c r="H15" s="10">
        <v>158830.62</v>
      </c>
      <c r="I15" s="15">
        <f>H15-F15</f>
        <v>-9444.3800000000047</v>
      </c>
    </row>
    <row r="16" spans="1:9" x14ac:dyDescent="0.3">
      <c r="B16" s="27" t="s">
        <v>74</v>
      </c>
      <c r="C16" s="27"/>
      <c r="D16" s="27"/>
      <c r="F16" s="8">
        <f>F15</f>
        <v>168275</v>
      </c>
      <c r="G16" s="8"/>
      <c r="H16" s="8">
        <f>H15</f>
        <v>158830.62</v>
      </c>
    </row>
    <row r="18" spans="1:11" x14ac:dyDescent="0.3">
      <c r="A18" s="29" t="s">
        <v>3</v>
      </c>
      <c r="B18" s="27"/>
      <c r="C18" s="27"/>
      <c r="D18" s="27"/>
    </row>
    <row r="19" spans="1:11" x14ac:dyDescent="0.3">
      <c r="B19" s="27" t="s">
        <v>4</v>
      </c>
      <c r="C19" s="27"/>
      <c r="D19" s="27"/>
      <c r="F19" s="9">
        <f>'Q4'!J7</f>
        <v>68183.97</v>
      </c>
      <c r="H19" s="9">
        <f>F19</f>
        <v>68183.97</v>
      </c>
    </row>
    <row r="20" spans="1:11" x14ac:dyDescent="0.3">
      <c r="B20" s="27" t="s">
        <v>5</v>
      </c>
      <c r="C20" s="27"/>
      <c r="D20" s="27"/>
      <c r="F20" s="3">
        <f>'Q4'!J9</f>
        <v>11918.119999999999</v>
      </c>
      <c r="H20" s="3">
        <f>F20</f>
        <v>11918.119999999999</v>
      </c>
    </row>
    <row r="21" spans="1:11" x14ac:dyDescent="0.3">
      <c r="B21" s="27" t="s">
        <v>6</v>
      </c>
      <c r="C21" s="27"/>
      <c r="D21" s="27"/>
    </row>
    <row r="22" spans="1:11" x14ac:dyDescent="0.3">
      <c r="B22" s="27" t="s">
        <v>7</v>
      </c>
      <c r="C22" s="27"/>
      <c r="D22" s="27"/>
      <c r="F22" s="3">
        <f>'Q4'!J11</f>
        <v>21635.8</v>
      </c>
      <c r="H22" s="3">
        <f>F22</f>
        <v>21635.8</v>
      </c>
    </row>
    <row r="23" spans="1:11" x14ac:dyDescent="0.3">
      <c r="B23" s="27" t="s">
        <v>22</v>
      </c>
      <c r="C23" s="27"/>
      <c r="D23" s="27"/>
      <c r="H23" s="3">
        <f t="shared" ref="H23:H25" si="0">F23</f>
        <v>0</v>
      </c>
    </row>
    <row r="24" spans="1:11" x14ac:dyDescent="0.3">
      <c r="B24" s="27" t="s">
        <v>8</v>
      </c>
      <c r="C24" s="27"/>
      <c r="D24" s="27"/>
      <c r="F24" s="3">
        <f>'Q4'!J16</f>
        <v>11686.380000000001</v>
      </c>
      <c r="H24" s="3">
        <f t="shared" si="0"/>
        <v>11686.380000000001</v>
      </c>
    </row>
    <row r="25" spans="1:11" x14ac:dyDescent="0.3">
      <c r="B25" s="27" t="s">
        <v>9</v>
      </c>
      <c r="C25" s="27"/>
      <c r="D25" s="27"/>
      <c r="F25" s="3">
        <f>'Q4'!J18</f>
        <v>220</v>
      </c>
      <c r="H25" s="3">
        <f t="shared" si="0"/>
        <v>220</v>
      </c>
    </row>
    <row r="26" spans="1:11" x14ac:dyDescent="0.3">
      <c r="B26" s="27" t="s">
        <v>10</v>
      </c>
      <c r="C26" s="27"/>
      <c r="D26" s="27"/>
    </row>
    <row r="27" spans="1:11" x14ac:dyDescent="0.3">
      <c r="B27" s="27" t="s">
        <v>11</v>
      </c>
      <c r="C27" s="27"/>
      <c r="D27" s="27"/>
    </row>
    <row r="28" spans="1:11" x14ac:dyDescent="0.3">
      <c r="B28" t="s">
        <v>26</v>
      </c>
      <c r="F28" s="3">
        <f>'Q4'!J19</f>
        <v>16827.5</v>
      </c>
    </row>
    <row r="29" spans="1:11" x14ac:dyDescent="0.3">
      <c r="B29" s="27" t="s">
        <v>12</v>
      </c>
      <c r="C29" s="27"/>
      <c r="D29" s="27"/>
      <c r="F29" s="3">
        <f>'Q4'!J20</f>
        <v>6594.29</v>
      </c>
      <c r="H29" s="3">
        <f t="shared" ref="H29" si="1">F29</f>
        <v>6594.29</v>
      </c>
    </row>
    <row r="30" spans="1:11" ht="15" thickBot="1" x14ac:dyDescent="0.35">
      <c r="B30" s="27" t="s">
        <v>13</v>
      </c>
      <c r="C30" s="27"/>
      <c r="D30" s="27"/>
      <c r="F30" s="11">
        <f>SUM(F19:F29)</f>
        <v>137066.06</v>
      </c>
      <c r="H30" s="14">
        <f>SUM(H19:H29)</f>
        <v>120238.56</v>
      </c>
      <c r="K30" s="15"/>
    </row>
    <row r="31" spans="1:11" ht="15" thickTop="1" x14ac:dyDescent="0.3"/>
    <row r="32" spans="1:11" x14ac:dyDescent="0.3">
      <c r="A32" s="1" t="s">
        <v>73</v>
      </c>
      <c r="F32" s="9">
        <f>F16-F30</f>
        <v>31208.940000000002</v>
      </c>
      <c r="H32" s="9">
        <f>H16-H30</f>
        <v>38592.06</v>
      </c>
    </row>
    <row r="34" spans="1:14" x14ac:dyDescent="0.3">
      <c r="A34" s="1" t="s">
        <v>70</v>
      </c>
    </row>
    <row r="35" spans="1:14" x14ac:dyDescent="0.3">
      <c r="B35" s="27" t="s">
        <v>71</v>
      </c>
      <c r="C35" s="27"/>
      <c r="D35" s="27"/>
      <c r="F35" s="10">
        <v>63853.53</v>
      </c>
      <c r="H35" s="10">
        <f>374972</f>
        <v>374972</v>
      </c>
      <c r="K35" s="17" t="s">
        <v>67</v>
      </c>
      <c r="L35" s="17"/>
      <c r="M35" s="17"/>
      <c r="N35" s="17"/>
    </row>
    <row r="36" spans="1:14" x14ac:dyDescent="0.3">
      <c r="B36" s="27" t="s">
        <v>72</v>
      </c>
      <c r="C36" s="27"/>
      <c r="D36" s="27"/>
      <c r="F36" s="10">
        <f>F35+F32</f>
        <v>95062.47</v>
      </c>
      <c r="H36" s="10">
        <f>H35+H32</f>
        <v>413564.06</v>
      </c>
      <c r="K36" s="18">
        <f>F36-'Q4'!C21+'Q4'!D21</f>
        <v>-4.9999999988358468E-2</v>
      </c>
      <c r="L36" s="17" t="s">
        <v>68</v>
      </c>
      <c r="M36" s="17"/>
      <c r="N36" s="17"/>
    </row>
    <row r="39" spans="1:14" hidden="1" x14ac:dyDescent="0.3">
      <c r="A39" s="12" t="s">
        <v>23</v>
      </c>
    </row>
    <row r="40" spans="1:14" ht="1.35" hidden="1" customHeight="1" x14ac:dyDescent="0.3">
      <c r="A40" s="30" t="s">
        <v>25</v>
      </c>
      <c r="B40" s="31"/>
      <c r="C40" s="31"/>
      <c r="D40" s="31"/>
      <c r="E40" s="31"/>
      <c r="F40" s="31"/>
      <c r="G40" s="31"/>
      <c r="H40" s="31"/>
    </row>
    <row r="41" spans="1:14" hidden="1" x14ac:dyDescent="0.3">
      <c r="A41" s="31"/>
      <c r="B41" s="31"/>
      <c r="C41" s="31"/>
      <c r="D41" s="31"/>
      <c r="E41" s="31"/>
      <c r="F41" s="31"/>
      <c r="G41" s="31"/>
      <c r="H41" s="31"/>
    </row>
    <row r="42" spans="1:14" hidden="1" x14ac:dyDescent="0.3">
      <c r="A42" s="31"/>
      <c r="B42" s="31"/>
      <c r="C42" s="31"/>
      <c r="D42" s="31"/>
      <c r="E42" s="31"/>
      <c r="F42" s="31"/>
      <c r="G42" s="31"/>
      <c r="H42" s="31"/>
    </row>
    <row r="43" spans="1:14" ht="30.75" hidden="1" customHeight="1" x14ac:dyDescent="0.3">
      <c r="A43" s="31"/>
      <c r="B43" s="31"/>
      <c r="C43" s="31"/>
      <c r="D43" s="31"/>
      <c r="E43" s="31"/>
      <c r="F43" s="31"/>
      <c r="G43" s="31"/>
      <c r="H43" s="31"/>
    </row>
    <row r="44" spans="1:14" x14ac:dyDescent="0.3">
      <c r="A44" s="4"/>
      <c r="B44" s="4"/>
      <c r="C44" s="4"/>
      <c r="D44" s="4"/>
      <c r="E44" s="4"/>
      <c r="F44" s="4"/>
      <c r="G44" s="6"/>
      <c r="H44"/>
    </row>
    <row r="45" spans="1:14" x14ac:dyDescent="0.3">
      <c r="A45" s="4"/>
      <c r="B45" s="4"/>
      <c r="C45" s="4"/>
      <c r="D45" s="4"/>
      <c r="E45" s="4"/>
      <c r="F45" s="4"/>
      <c r="G45" s="6"/>
      <c r="H45"/>
    </row>
    <row r="46" spans="1:14" x14ac:dyDescent="0.3">
      <c r="A46" s="4"/>
      <c r="B46" s="4"/>
      <c r="C46" s="4"/>
      <c r="D46" s="5"/>
      <c r="E46" s="5"/>
      <c r="F46" s="5"/>
      <c r="G46" s="6"/>
      <c r="H46"/>
    </row>
    <row r="47" spans="1:14" x14ac:dyDescent="0.3">
      <c r="A47" s="4" t="s">
        <v>16</v>
      </c>
      <c r="B47" s="4"/>
      <c r="C47" s="4"/>
      <c r="D47" s="4" t="s">
        <v>64</v>
      </c>
      <c r="E47" s="4"/>
      <c r="F47" s="4"/>
      <c r="G47" s="6"/>
      <c r="H47"/>
    </row>
    <row r="48" spans="1:14" x14ac:dyDescent="0.3">
      <c r="A48" s="4"/>
      <c r="B48" s="4"/>
      <c r="C48" s="4"/>
      <c r="D48" s="4" t="s">
        <v>66</v>
      </c>
      <c r="E48" s="4"/>
      <c r="F48" s="4"/>
      <c r="G48" s="6"/>
      <c r="H48"/>
    </row>
    <row r="49" spans="1:8" x14ac:dyDescent="0.3">
      <c r="A49" s="4"/>
      <c r="B49" s="4"/>
      <c r="C49" s="4"/>
      <c r="D49" s="4"/>
      <c r="E49" s="4"/>
      <c r="F49" s="4"/>
      <c r="G49" s="6"/>
      <c r="H49"/>
    </row>
    <row r="50" spans="1:8" x14ac:dyDescent="0.3">
      <c r="A50" s="4"/>
      <c r="B50" s="4"/>
      <c r="C50" s="4"/>
      <c r="D50" s="4"/>
      <c r="E50" s="4"/>
      <c r="F50" s="4"/>
      <c r="G50" s="6"/>
      <c r="H50"/>
    </row>
    <row r="51" spans="1:8" x14ac:dyDescent="0.3">
      <c r="A51" s="4"/>
      <c r="B51" s="4"/>
      <c r="C51" s="4"/>
      <c r="D51" s="4"/>
      <c r="E51" s="4"/>
      <c r="F51" s="4"/>
      <c r="G51" s="6"/>
      <c r="H51"/>
    </row>
    <row r="52" spans="1:8" x14ac:dyDescent="0.3">
      <c r="B52" s="4"/>
      <c r="C52" s="4"/>
      <c r="D52" s="5"/>
      <c r="E52" s="5"/>
      <c r="F52" s="5"/>
      <c r="G52" s="6"/>
      <c r="H52"/>
    </row>
    <row r="53" spans="1:8" x14ac:dyDescent="0.3">
      <c r="A53" s="4" t="s">
        <v>75</v>
      </c>
      <c r="B53" s="4"/>
      <c r="C53" s="4"/>
      <c r="D53" s="4" t="s">
        <v>17</v>
      </c>
      <c r="E53" s="4"/>
      <c r="F53" s="4"/>
      <c r="G53" s="6"/>
      <c r="H53"/>
    </row>
    <row r="54" spans="1:8" x14ac:dyDescent="0.3">
      <c r="A54" s="4"/>
      <c r="B54" s="4"/>
      <c r="C54" s="4"/>
      <c r="D54" s="4" t="s">
        <v>18</v>
      </c>
      <c r="E54" s="4"/>
      <c r="F54" s="4"/>
      <c r="G54" s="6"/>
      <c r="H54"/>
    </row>
    <row r="55" spans="1:8" x14ac:dyDescent="0.3">
      <c r="A55" s="4"/>
      <c r="B55" s="4"/>
      <c r="C55" s="4"/>
      <c r="D55" s="4"/>
      <c r="E55" s="4"/>
      <c r="F55" s="4"/>
      <c r="G55" s="6"/>
      <c r="H55"/>
    </row>
    <row r="56" spans="1:8" x14ac:dyDescent="0.3">
      <c r="A56" s="4"/>
      <c r="B56" s="4"/>
      <c r="C56" s="4"/>
      <c r="D56" s="4"/>
      <c r="E56" s="4"/>
      <c r="F56" s="4"/>
      <c r="G56" s="6"/>
      <c r="H56"/>
    </row>
    <row r="57" spans="1:8" x14ac:dyDescent="0.3">
      <c r="A57" s="4"/>
      <c r="B57" s="4"/>
      <c r="C57" s="4"/>
      <c r="D57" s="4"/>
      <c r="E57" s="4"/>
      <c r="F57" s="4"/>
      <c r="G57" s="6"/>
      <c r="H57"/>
    </row>
    <row r="58" spans="1:8" x14ac:dyDescent="0.3">
      <c r="A58" s="4"/>
      <c r="B58" s="4"/>
      <c r="C58" s="4"/>
      <c r="D58" s="5"/>
      <c r="E58" s="5"/>
      <c r="F58" s="5"/>
      <c r="G58" s="6"/>
      <c r="H58"/>
    </row>
    <row r="59" spans="1:8" x14ac:dyDescent="0.3">
      <c r="A59" s="4" t="s">
        <v>19</v>
      </c>
      <c r="B59" s="4"/>
      <c r="C59" s="4"/>
      <c r="D59" s="16" t="s">
        <v>65</v>
      </c>
      <c r="E59" s="4"/>
      <c r="F59" s="4"/>
      <c r="G59" s="6"/>
      <c r="H59"/>
    </row>
    <row r="60" spans="1:8" x14ac:dyDescent="0.3">
      <c r="A60" s="4"/>
      <c r="B60" s="4"/>
      <c r="C60" s="4"/>
      <c r="D60" s="16" t="s">
        <v>63</v>
      </c>
      <c r="E60" s="4"/>
      <c r="F60" s="4"/>
      <c r="G60" s="6"/>
      <c r="H60"/>
    </row>
    <row r="61" spans="1:8" x14ac:dyDescent="0.3">
      <c r="H61"/>
    </row>
    <row r="62" spans="1:8" x14ac:dyDescent="0.3">
      <c r="H62"/>
    </row>
    <row r="63" spans="1:8" x14ac:dyDescent="0.3">
      <c r="H63"/>
    </row>
  </sheetData>
  <mergeCells count="19">
    <mergeCell ref="A40:H43"/>
    <mergeCell ref="B26:D26"/>
    <mergeCell ref="B27:D27"/>
    <mergeCell ref="B29:D29"/>
    <mergeCell ref="B30:D30"/>
    <mergeCell ref="B35:D35"/>
    <mergeCell ref="B36:D36"/>
    <mergeCell ref="B25:D25"/>
    <mergeCell ref="A1:H1"/>
    <mergeCell ref="A14:D14"/>
    <mergeCell ref="B15:D15"/>
    <mergeCell ref="B16:D16"/>
    <mergeCell ref="A18:D18"/>
    <mergeCell ref="B19:D19"/>
    <mergeCell ref="B20:D20"/>
    <mergeCell ref="B21:D21"/>
    <mergeCell ref="B22:D22"/>
    <mergeCell ref="B23:D23"/>
    <mergeCell ref="B24:D24"/>
  </mergeCells>
  <pageMargins left="0.7" right="0.7" top="0.75" bottom="0.75" header="0.3" footer="0.3"/>
  <pageSetup scale="88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94812-7F5E-4AA5-9479-257A1C184B8A}">
  <dimension ref="A1:J21"/>
  <sheetViews>
    <sheetView topLeftCell="A5" workbookViewId="0">
      <selection activeCell="K36" sqref="K36"/>
    </sheetView>
  </sheetViews>
  <sheetFormatPr defaultColWidth="9.109375" defaultRowHeight="14.4" x14ac:dyDescent="0.3"/>
  <cols>
    <col min="1" max="1" width="25.33203125" customWidth="1"/>
    <col min="2" max="2" width="65.44140625" bestFit="1" customWidth="1"/>
    <col min="3" max="3" width="16.44140625" bestFit="1" customWidth="1"/>
    <col min="4" max="4" width="11.5546875" bestFit="1" customWidth="1"/>
    <col min="5" max="5" width="13.88671875" bestFit="1" customWidth="1"/>
    <col min="6" max="6" width="12.5546875" bestFit="1" customWidth="1"/>
    <col min="7" max="7" width="11.5546875" bestFit="1" customWidth="1"/>
    <col min="8" max="8" width="6" bestFit="1" customWidth="1"/>
    <col min="9" max="9" width="7.88671875" bestFit="1" customWidth="1"/>
    <col min="10" max="10" width="10.5546875" bestFit="1" customWidth="1"/>
  </cols>
  <sheetData>
    <row r="1" spans="1:10" x14ac:dyDescent="0.3">
      <c r="A1" t="s">
        <v>80</v>
      </c>
    </row>
    <row r="2" spans="1:10" x14ac:dyDescent="0.3">
      <c r="A2" t="s">
        <v>84</v>
      </c>
    </row>
    <row r="3" spans="1:10" x14ac:dyDescent="0.3">
      <c r="A3" t="s">
        <v>28</v>
      </c>
    </row>
    <row r="4" spans="1:10" x14ac:dyDescent="0.3">
      <c r="A4" t="s">
        <v>29</v>
      </c>
    </row>
    <row r="6" spans="1:10" x14ac:dyDescent="0.3">
      <c r="A6" t="s">
        <v>30</v>
      </c>
      <c r="B6" t="s">
        <v>31</v>
      </c>
      <c r="C6" t="s">
        <v>32</v>
      </c>
      <c r="D6" t="s">
        <v>33</v>
      </c>
      <c r="E6" t="s">
        <v>34</v>
      </c>
      <c r="F6" t="s">
        <v>35</v>
      </c>
      <c r="G6" t="s">
        <v>36</v>
      </c>
      <c r="H6" t="s">
        <v>37</v>
      </c>
      <c r="I6" t="s">
        <v>38</v>
      </c>
    </row>
    <row r="7" spans="1:10" x14ac:dyDescent="0.3">
      <c r="A7" t="s">
        <v>39</v>
      </c>
      <c r="B7" t="s">
        <v>40</v>
      </c>
      <c r="C7" s="2">
        <v>0</v>
      </c>
      <c r="D7" s="2">
        <v>28823.56</v>
      </c>
      <c r="E7" s="2">
        <v>0</v>
      </c>
      <c r="F7" s="2">
        <v>0</v>
      </c>
      <c r="G7" s="2">
        <v>-28823.56</v>
      </c>
      <c r="H7" t="s">
        <v>41</v>
      </c>
      <c r="I7" t="s">
        <v>42</v>
      </c>
      <c r="J7" s="20">
        <f>SUM(D7:D8)</f>
        <v>68183.97</v>
      </c>
    </row>
    <row r="8" spans="1:10" x14ac:dyDescent="0.3">
      <c r="A8" t="s">
        <v>43</v>
      </c>
      <c r="B8" t="s">
        <v>44</v>
      </c>
      <c r="C8" s="2">
        <v>0</v>
      </c>
      <c r="D8" s="2">
        <v>39360.410000000003</v>
      </c>
      <c r="E8" s="2">
        <v>0</v>
      </c>
      <c r="F8" s="2">
        <v>0</v>
      </c>
      <c r="G8" s="2">
        <v>-39360.410000000003</v>
      </c>
      <c r="H8" t="s">
        <v>41</v>
      </c>
      <c r="I8" t="s">
        <v>42</v>
      </c>
    </row>
    <row r="9" spans="1:10" x14ac:dyDescent="0.3">
      <c r="A9" t="s">
        <v>45</v>
      </c>
      <c r="B9" t="s">
        <v>46</v>
      </c>
      <c r="C9" s="2">
        <v>0</v>
      </c>
      <c r="D9" s="2">
        <v>10711.89</v>
      </c>
      <c r="E9" s="2">
        <v>0</v>
      </c>
      <c r="F9" s="2">
        <v>0</v>
      </c>
      <c r="G9" s="2">
        <v>-10711.89</v>
      </c>
      <c r="H9" t="s">
        <v>41</v>
      </c>
      <c r="I9" t="s">
        <v>42</v>
      </c>
      <c r="J9" s="20">
        <f>SUM(D9:D10)</f>
        <v>11918.119999999999</v>
      </c>
    </row>
    <row r="10" spans="1:10" x14ac:dyDescent="0.3">
      <c r="A10" t="s">
        <v>47</v>
      </c>
      <c r="B10" t="s">
        <v>48</v>
      </c>
      <c r="C10" s="2">
        <v>0</v>
      </c>
      <c r="D10" s="2">
        <v>1206.23</v>
      </c>
      <c r="E10" s="2">
        <v>0</v>
      </c>
      <c r="F10" s="2">
        <v>0</v>
      </c>
      <c r="G10" s="2">
        <v>-1206.23</v>
      </c>
      <c r="H10" t="s">
        <v>41</v>
      </c>
      <c r="I10" t="s">
        <v>42</v>
      </c>
    </row>
    <row r="11" spans="1:10" x14ac:dyDescent="0.3">
      <c r="A11" t="s">
        <v>49</v>
      </c>
      <c r="B11" t="s">
        <v>50</v>
      </c>
      <c r="C11" s="2">
        <v>0</v>
      </c>
      <c r="D11" s="2">
        <v>600.79999999999995</v>
      </c>
      <c r="E11" s="2">
        <v>0</v>
      </c>
      <c r="F11" s="2">
        <v>0</v>
      </c>
      <c r="G11" s="2">
        <v>-600.79999999999995</v>
      </c>
      <c r="H11" t="s">
        <v>41</v>
      </c>
      <c r="I11" t="s">
        <v>42</v>
      </c>
      <c r="J11" s="20">
        <f>SUM(D11:D15)</f>
        <v>21635.8</v>
      </c>
    </row>
    <row r="12" spans="1:10" x14ac:dyDescent="0.3">
      <c r="A12" t="s">
        <v>51</v>
      </c>
      <c r="B12" t="s">
        <v>52</v>
      </c>
      <c r="C12" s="2">
        <v>15000</v>
      </c>
      <c r="D12" s="2">
        <v>18000</v>
      </c>
      <c r="E12" s="2">
        <v>0</v>
      </c>
      <c r="F12" s="2">
        <v>120</v>
      </c>
      <c r="G12" s="2">
        <v>-3000</v>
      </c>
      <c r="H12" t="s">
        <v>41</v>
      </c>
      <c r="I12" t="s">
        <v>42</v>
      </c>
    </row>
    <row r="13" spans="1:10" x14ac:dyDescent="0.3">
      <c r="A13" t="s">
        <v>79</v>
      </c>
      <c r="B13" t="s">
        <v>78</v>
      </c>
      <c r="C13" s="2">
        <v>0</v>
      </c>
      <c r="D13" s="2">
        <v>0</v>
      </c>
      <c r="E13" s="2">
        <v>1925</v>
      </c>
      <c r="F13" s="2">
        <v>0</v>
      </c>
      <c r="G13" s="2">
        <v>-1925</v>
      </c>
      <c r="H13" t="s">
        <v>41</v>
      </c>
      <c r="I13" t="s">
        <v>42</v>
      </c>
    </row>
    <row r="14" spans="1:10" x14ac:dyDescent="0.3">
      <c r="A14" t="s">
        <v>53</v>
      </c>
      <c r="B14" t="s">
        <v>54</v>
      </c>
      <c r="C14" s="2">
        <v>0</v>
      </c>
      <c r="D14" s="2">
        <v>2000</v>
      </c>
      <c r="E14" s="2">
        <v>0</v>
      </c>
      <c r="F14" s="2">
        <v>0</v>
      </c>
      <c r="G14" s="2">
        <v>-2000</v>
      </c>
      <c r="H14" t="s">
        <v>41</v>
      </c>
      <c r="I14" t="s">
        <v>42</v>
      </c>
    </row>
    <row r="15" spans="1:10" x14ac:dyDescent="0.3">
      <c r="A15" t="s">
        <v>55</v>
      </c>
      <c r="B15" t="s">
        <v>56</v>
      </c>
      <c r="C15" s="2">
        <v>0</v>
      </c>
      <c r="D15" s="2">
        <v>1035</v>
      </c>
      <c r="E15" s="2">
        <v>0</v>
      </c>
      <c r="F15" s="2">
        <v>0</v>
      </c>
      <c r="G15" s="2">
        <v>-1035</v>
      </c>
      <c r="H15" t="s">
        <v>41</v>
      </c>
      <c r="I15" t="s">
        <v>42</v>
      </c>
    </row>
    <row r="16" spans="1:10" x14ac:dyDescent="0.3">
      <c r="A16" t="s">
        <v>57</v>
      </c>
      <c r="B16" t="s">
        <v>58</v>
      </c>
      <c r="C16" s="2">
        <v>0</v>
      </c>
      <c r="D16" s="2">
        <v>7549.47</v>
      </c>
      <c r="E16" s="2">
        <v>0</v>
      </c>
      <c r="F16" s="2">
        <v>0</v>
      </c>
      <c r="G16" s="2">
        <v>-7549.47</v>
      </c>
      <c r="H16" t="s">
        <v>41</v>
      </c>
      <c r="I16" t="s">
        <v>42</v>
      </c>
      <c r="J16" s="20">
        <f>SUM(D16:D17)</f>
        <v>11686.380000000001</v>
      </c>
    </row>
    <row r="17" spans="1:10" x14ac:dyDescent="0.3">
      <c r="A17" t="s">
        <v>59</v>
      </c>
      <c r="B17" t="s">
        <v>60</v>
      </c>
      <c r="C17" s="2">
        <v>0</v>
      </c>
      <c r="D17" s="2">
        <v>4136.91</v>
      </c>
      <c r="E17" s="2">
        <v>0</v>
      </c>
      <c r="F17" s="2">
        <v>0</v>
      </c>
      <c r="G17" s="2">
        <v>-4136.91</v>
      </c>
      <c r="H17" t="s">
        <v>41</v>
      </c>
      <c r="I17" t="s">
        <v>42</v>
      </c>
    </row>
    <row r="18" spans="1:10" x14ac:dyDescent="0.3">
      <c r="A18" t="s">
        <v>81</v>
      </c>
      <c r="B18" t="s">
        <v>82</v>
      </c>
      <c r="C18" s="2">
        <v>0</v>
      </c>
      <c r="D18" s="2">
        <v>220</v>
      </c>
      <c r="E18" s="2">
        <v>2434</v>
      </c>
      <c r="F18" s="2">
        <v>0</v>
      </c>
      <c r="G18" s="2">
        <v>-2654</v>
      </c>
      <c r="H18" t="s">
        <v>41</v>
      </c>
      <c r="I18" t="s">
        <v>42</v>
      </c>
      <c r="J18" s="20">
        <f>D18</f>
        <v>220</v>
      </c>
    </row>
    <row r="19" spans="1:10" x14ac:dyDescent="0.3">
      <c r="A19" t="s">
        <v>77</v>
      </c>
      <c r="B19" t="s">
        <v>76</v>
      </c>
      <c r="C19" s="2">
        <v>0</v>
      </c>
      <c r="D19" s="2">
        <v>16827.5</v>
      </c>
      <c r="E19" s="2">
        <v>0</v>
      </c>
      <c r="F19" s="2">
        <v>0</v>
      </c>
      <c r="G19" s="2">
        <v>-16827.5</v>
      </c>
      <c r="H19" t="s">
        <v>41</v>
      </c>
      <c r="I19" t="s">
        <v>42</v>
      </c>
      <c r="J19" s="20">
        <f>D19</f>
        <v>16827.5</v>
      </c>
    </row>
    <row r="20" spans="1:10" x14ac:dyDescent="0.3">
      <c r="A20" t="s">
        <v>61</v>
      </c>
      <c r="B20" t="s">
        <v>62</v>
      </c>
      <c r="C20" s="2">
        <v>217128.58</v>
      </c>
      <c r="D20" s="2">
        <v>6594.29</v>
      </c>
      <c r="E20" s="2">
        <v>0</v>
      </c>
      <c r="F20" s="2">
        <v>3.04</v>
      </c>
      <c r="G20" s="2">
        <v>210534.29</v>
      </c>
      <c r="H20" t="s">
        <v>41</v>
      </c>
      <c r="I20" t="s">
        <v>42</v>
      </c>
      <c r="J20" s="20">
        <f>D20</f>
        <v>6594.29</v>
      </c>
    </row>
    <row r="21" spans="1:10" x14ac:dyDescent="0.3">
      <c r="C21" s="20">
        <f>SUM(C7:C20)</f>
        <v>232128.58</v>
      </c>
      <c r="D21" s="20">
        <f t="shared" ref="D21:F21" si="0">SUM(D7:D20)</f>
        <v>137066.06</v>
      </c>
      <c r="E21" s="20">
        <f t="shared" si="0"/>
        <v>4359</v>
      </c>
      <c r="F21" s="20">
        <f t="shared" si="0"/>
        <v>123.04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1st QTR</vt:lpstr>
      <vt:lpstr>2nd QTR </vt:lpstr>
      <vt:lpstr>3rd QTR </vt:lpstr>
      <vt:lpstr>4th QTR </vt:lpstr>
      <vt:lpstr>FY 2021 Q3</vt:lpstr>
      <vt:lpstr>GLSA</vt:lpstr>
      <vt:lpstr>Q4 FY2020</vt:lpstr>
      <vt:lpstr>Q4</vt:lpstr>
      <vt:lpstr>'1st QTR'!Print_Area</vt:lpstr>
      <vt:lpstr>'2nd QTR '!Print_Area</vt:lpstr>
      <vt:lpstr>'3rd QTR '!Print_Area</vt:lpstr>
      <vt:lpstr>'4th QTR '!Print_Area</vt:lpstr>
      <vt:lpstr>'FY 2021 Q3'!Print_Area</vt:lpstr>
      <vt:lpstr>'Q4 FY2020'!Print_Area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</dc:creator>
  <cp:lastModifiedBy>Marie Joy Saplala</cp:lastModifiedBy>
  <cp:lastPrinted>2023-01-25T21:42:26Z</cp:lastPrinted>
  <dcterms:created xsi:type="dcterms:W3CDTF">2018-01-22T07:25:42Z</dcterms:created>
  <dcterms:modified xsi:type="dcterms:W3CDTF">2023-10-31T01:46:21Z</dcterms:modified>
</cp:coreProperties>
</file>